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4855" windowHeight="12030"/>
  </bookViews>
  <sheets>
    <sheet name="Лист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I11" i="1"/>
  <c r="H11"/>
  <c r="J11"/>
  <c r="E12"/>
  <c r="E10" s="1"/>
  <c r="F12"/>
  <c r="G12"/>
  <c r="G10" s="1"/>
  <c r="J12"/>
  <c r="I14"/>
  <c r="G13"/>
  <c r="H14"/>
  <c r="J14"/>
  <c r="E13"/>
  <c r="H15"/>
  <c r="I15"/>
  <c r="J15"/>
  <c r="I16"/>
  <c r="H16"/>
  <c r="J16"/>
  <c r="H18"/>
  <c r="J18"/>
  <c r="E19"/>
  <c r="E17" s="1"/>
  <c r="G19"/>
  <c r="F20"/>
  <c r="F17" s="1"/>
  <c r="G20"/>
  <c r="J20"/>
  <c r="E22"/>
  <c r="F22"/>
  <c r="I22" s="1"/>
  <c r="G22"/>
  <c r="J22"/>
  <c r="J23"/>
  <c r="J24"/>
  <c r="J32"/>
  <c r="G32"/>
  <c r="F32"/>
  <c r="H32" s="1"/>
  <c r="G31"/>
  <c r="F31"/>
  <c r="E31"/>
  <c r="I30"/>
  <c r="G29"/>
  <c r="G28"/>
  <c r="F28"/>
  <c r="H28" s="1"/>
  <c r="E28"/>
  <c r="J28" s="1"/>
  <c r="G27"/>
  <c r="H27" s="1"/>
  <c r="F27"/>
  <c r="E27"/>
  <c r="J27" s="1"/>
  <c r="G26"/>
  <c r="F26"/>
  <c r="E26"/>
  <c r="I25"/>
  <c r="G25"/>
  <c r="J25" s="1"/>
  <c r="F25"/>
  <c r="E25"/>
  <c r="M21"/>
  <c r="M10"/>
  <c r="J29" l="1"/>
  <c r="I28"/>
  <c r="H29"/>
  <c r="J30"/>
  <c r="H31"/>
  <c r="E21"/>
  <c r="E33" s="1"/>
  <c r="J19"/>
  <c r="G17"/>
  <c r="H17" s="1"/>
  <c r="H12"/>
  <c r="F21"/>
  <c r="H26"/>
  <c r="I32"/>
  <c r="I24"/>
  <c r="G21"/>
  <c r="H20"/>
  <c r="I12"/>
  <c r="H23"/>
  <c r="I17"/>
  <c r="J17"/>
  <c r="J13"/>
  <c r="J10"/>
  <c r="F13"/>
  <c r="H13" s="1"/>
  <c r="I23"/>
  <c r="H19"/>
  <c r="I18"/>
  <c r="H24"/>
  <c r="H22"/>
  <c r="I19"/>
  <c r="F10"/>
  <c r="H25"/>
  <c r="J26"/>
  <c r="H30"/>
  <c r="J31"/>
  <c r="I26"/>
  <c r="I31"/>
  <c r="H21" l="1"/>
  <c r="J21"/>
  <c r="I21"/>
  <c r="F33"/>
  <c r="M33" s="1"/>
  <c r="I13"/>
  <c r="I10"/>
  <c r="H10"/>
  <c r="G33"/>
  <c r="H33" l="1"/>
  <c r="I33"/>
  <c r="J33"/>
</calcChain>
</file>

<file path=xl/sharedStrings.xml><?xml version="1.0" encoding="utf-8"?>
<sst xmlns="http://schemas.openxmlformats.org/spreadsheetml/2006/main" count="33" uniqueCount="31">
  <si>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</si>
  <si>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</si>
  <si>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Найменування видатків за програмною класифікацією</t>
  </si>
  <si>
    <t>Фактичне фінансування</t>
  </si>
  <si>
    <t xml:space="preserve">Недофі-нансовано </t>
  </si>
  <si>
    <t>Керівництво та управління у сфері телебачення і радіомовлення</t>
  </si>
  <si>
    <t>в т.ч.</t>
  </si>
  <si>
    <t xml:space="preserve">Держкомтелерадіо </t>
  </si>
  <si>
    <t>Наукова і науково-технічна діяльність у сфері засобів масової інформації, книговидавничої сфери та інформаційно-бібліографічної діяльності</t>
  </si>
  <si>
    <t>ДНУ "Книжкова палата ім.І.Федорова"</t>
  </si>
  <si>
    <t>ДНУ "Енциклопедичне видавництво"</t>
  </si>
  <si>
    <t>Підвищення кваліфікації працівників засобів масової інформації в Укртелерадіопресінституті</t>
  </si>
  <si>
    <t>Фінансова підтримка творчих спілок у сфері засобів масової інформації, преси</t>
  </si>
  <si>
    <t xml:space="preserve">в т.ч. </t>
  </si>
  <si>
    <t>СЖУ</t>
  </si>
  <si>
    <t>Фінансова підтримка преси</t>
  </si>
  <si>
    <t>Фінансова підтримка Національної суспільної телерадіокомпанії України</t>
  </si>
  <si>
    <t>філії ПАТ "НСТУ"</t>
  </si>
  <si>
    <t>АТ "НСТУ"</t>
  </si>
  <si>
    <t>Здійснення заходів з питань європейської та євроатлантичної інтеграції в інформаційній сфері</t>
  </si>
  <si>
    <t>Державні стипендії видатним діячам інформаційної галузі, дітям журналістів, які загинули (померли) або  яким встановлено інвалідність у зв"язку з виконанням професійних обов"язків та премій в інформаційній галузі</t>
  </si>
  <si>
    <t>Всього</t>
  </si>
  <si>
    <t>Інформаційне та організаційне забезпечення участі України у міжнародних форумах, конференціях, виставках та інших заходах</t>
  </si>
  <si>
    <t>Фінансування заходів з підготовки та проведення в Укоаїні пісенного конкурсу "Євробачення"</t>
  </si>
  <si>
    <t xml:space="preserve">                                                    </t>
  </si>
  <si>
    <t>2022 рік  (загальний фонд)</t>
  </si>
  <si>
    <t xml:space="preserve"> кошторис  2022  р.</t>
  </si>
  <si>
    <t>%    фінансу-вання      до плану   2022  р.</t>
  </si>
  <si>
    <t>станом на 01.07.2022 р.</t>
  </si>
  <si>
    <t xml:space="preserve"> план січень - червень</t>
  </si>
  <si>
    <t>%    фінансу-вання      до плану 6 м-ця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</si>
</sst>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"/>
    <numFmt numFmtId="166" formatCode="#,##0.000"/>
    <numFmt numFmtId="167" formatCode="#,##0.0000"/>
  </numFmts>
  <fonts count="11">
    <font>
      <sz val="11"/>
      <color theme="1"/>
      <name val="Calibri"/>
      <family val="2"/>
      <charset val="204"/>
      <scheme val="minor"/>
    </font>
    <font>
      <b/>
      <i/>
      <sz val="16"/>
      <name val="Arial Cyr"/>
      <family val="2"/>
      <charset val="204"/>
    </font>
    <font>
      <b/>
      <i/>
      <sz val="14"/>
      <name val="Arial Cyr"/>
      <charset val="204"/>
    </font>
    <font>
      <b/>
      <i/>
      <sz val="12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2"/>
      <name val="Arial Cyr"/>
      <charset val="204"/>
    </font>
    <font>
      <b/>
      <sz val="13"/>
      <name val="Arial Cyr"/>
      <charset val="204"/>
    </font>
    <font>
      <sz val="12"/>
      <name val="Arial Cyr"/>
      <charset val="204"/>
    </font>
    <font>
      <sz val="13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3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right"/>
    </xf>
    <xf numFmtId="0" fontId="0" fillId="0" borderId="19" xfId="0" applyBorder="1"/>
    <xf numFmtId="166" fontId="0" fillId="0" borderId="0" xfId="0" applyNumberFormat="1"/>
    <xf numFmtId="0" fontId="5" fillId="3" borderId="25" xfId="0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4" fontId="6" fillId="3" borderId="20" xfId="0" applyNumberFormat="1" applyFont="1" applyFill="1" applyBorder="1" applyAlignment="1">
      <alignment horizontal="center" vertical="center"/>
    </xf>
    <xf numFmtId="4" fontId="8" fillId="0" borderId="20" xfId="0" applyNumberFormat="1" applyFont="1" applyBorder="1"/>
    <xf numFmtId="4" fontId="5" fillId="2" borderId="20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10" fillId="4" borderId="28" xfId="0" applyNumberFormat="1" applyFont="1" applyFill="1" applyBorder="1" applyAlignment="1">
      <alignment horizontal="right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5" fillId="2" borderId="21" xfId="0" applyNumberFormat="1" applyFont="1" applyFill="1" applyBorder="1" applyAlignment="1">
      <alignment horizontal="center" vertical="center" wrapText="1"/>
    </xf>
    <xf numFmtId="4" fontId="5" fillId="3" borderId="26" xfId="0" applyNumberFormat="1" applyFont="1" applyFill="1" applyBorder="1" applyAlignment="1">
      <alignment horizontal="center" vertical="center" wrapText="1"/>
    </xf>
    <xf numFmtId="4" fontId="10" fillId="4" borderId="29" xfId="0" applyNumberFormat="1" applyFont="1" applyFill="1" applyBorder="1" applyAlignment="1">
      <alignment horizontal="right" wrapText="1"/>
    </xf>
    <xf numFmtId="4" fontId="6" fillId="3" borderId="12" xfId="0" applyNumberFormat="1" applyFont="1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center" vertical="center" wrapText="1"/>
    </xf>
    <xf numFmtId="4" fontId="6" fillId="4" borderId="28" xfId="0" applyNumberFormat="1" applyFont="1" applyFill="1" applyBorder="1"/>
    <xf numFmtId="166" fontId="5" fillId="2" borderId="20" xfId="0" applyNumberFormat="1" applyFont="1" applyFill="1" applyBorder="1" applyAlignment="1">
      <alignment horizontal="center" vertical="center" wrapText="1"/>
    </xf>
    <xf numFmtId="166" fontId="5" fillId="3" borderId="20" xfId="0" applyNumberFormat="1" applyFont="1" applyFill="1" applyBorder="1" applyAlignment="1">
      <alignment horizontal="center" vertical="center" wrapText="1"/>
    </xf>
    <xf numFmtId="166" fontId="6" fillId="4" borderId="28" xfId="0" applyNumberFormat="1" applyFont="1" applyFill="1" applyBorder="1" applyAlignment="1">
      <alignment wrapText="1"/>
    </xf>
    <xf numFmtId="166" fontId="10" fillId="4" borderId="28" xfId="0" applyNumberFormat="1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0" fontId="9" fillId="4" borderId="28" xfId="0" applyFont="1" applyFill="1" applyBorder="1" applyAlignment="1">
      <alignment horizontal="center" wrapText="1"/>
    </xf>
    <xf numFmtId="0" fontId="7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5" fillId="3" borderId="20" xfId="0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5" fillId="3" borderId="22" xfId="0" applyFont="1" applyFill="1" applyBorder="1" applyAlignment="1">
      <alignment wrapText="1"/>
    </xf>
    <xf numFmtId="0" fontId="5" fillId="3" borderId="23" xfId="0" applyFont="1" applyFill="1" applyBorder="1" applyAlignment="1">
      <alignment wrapText="1"/>
    </xf>
    <xf numFmtId="0" fontId="5" fillId="3" borderId="24" xfId="0" applyFont="1" applyFill="1" applyBorder="1" applyAlignment="1">
      <alignment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0" fontId="5" fillId="3" borderId="24" xfId="0" applyFont="1" applyFill="1" applyBorder="1" applyAlignment="1">
      <alignment vertical="top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>
      <alignment horizontal="center" vertical="center" wrapText="1"/>
    </xf>
    <xf numFmtId="165" fontId="4" fillId="2" borderId="18" xfId="0" applyNumberFormat="1" applyFont="1" applyFill="1" applyBorder="1" applyAlignment="1">
      <alignment horizontal="center" vertical="center" wrapText="1"/>
    </xf>
    <xf numFmtId="165" fontId="4" fillId="2" borderId="26" xfId="0" applyNumberFormat="1" applyFont="1" applyFill="1" applyBorder="1" applyAlignment="1">
      <alignment horizontal="center" vertical="center" wrapText="1"/>
    </xf>
    <xf numFmtId="165" fontId="4" fillId="2" borderId="30" xfId="0" applyNumberFormat="1" applyFont="1" applyFill="1" applyBorder="1" applyAlignment="1">
      <alignment horizontal="center" vertical="center" wrapText="1"/>
    </xf>
    <xf numFmtId="165" fontId="4" fillId="2" borderId="31" xfId="0" applyNumberFormat="1" applyFont="1" applyFill="1" applyBorder="1" applyAlignment="1">
      <alignment horizontal="center" vertical="center" wrapText="1"/>
    </xf>
    <xf numFmtId="166" fontId="8" fillId="0" borderId="20" xfId="0" applyNumberFormat="1" applyFont="1" applyBorder="1"/>
    <xf numFmtId="167" fontId="8" fillId="0" borderId="2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90;&#1072;&#1096;&#1072;/&#1064;&#1040;&#1041;&#1051;&#1054;&#1053;%20&#1060;&#1030;&#1053;&#1040;&#1053;&#1057;&#1059;&#1042;&#1040;&#1053;&#1053;&#1071;/2021&#1088;/1&#1082;&#1074;/&#1060;&#1110;&#1085;&#1072;&#1085;&#1089;%201%20&#1082;&#1074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4;&#1040;&#1041;&#1051;&#1054;&#1053;%20&#1060;&#1030;&#1053;&#1040;&#1053;&#1057;&#1059;&#1042;&#1040;&#1053;&#1053;&#1071;\2021&#1088;\&#1059;&#1090;.&#1082;&#1086;&#1096;&#1090;.2020&#1088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.фінанс."/>
      <sheetName val="Викон.кошт."/>
      <sheetName val="Всього"/>
      <sheetName val="трансл."/>
      <sheetName val="2111,2120"/>
      <sheetName val="2111"/>
      <sheetName val="2120"/>
      <sheetName val="2210"/>
      <sheetName val="2210,2240"/>
      <sheetName val="всього 2240"/>
      <sheetName val="2240 інш."/>
      <sheetName val="2240 трансл."/>
      <sheetName val="2250"/>
      <sheetName val="2270"/>
      <sheetName val="2271"/>
      <sheetName val="2272"/>
      <sheetName val="2273"/>
      <sheetName val="2274"/>
      <sheetName val="2275"/>
      <sheetName val="2281"/>
      <sheetName val="2282"/>
      <sheetName val="2610"/>
      <sheetName val="2730"/>
      <sheetName val="2800"/>
      <sheetName val="2630"/>
      <sheetName val="3132"/>
      <sheetName val="3110"/>
      <sheetName val="3210"/>
      <sheetName val="фін-ня СЖУ"/>
      <sheetName val="Лист4"/>
      <sheetName val="Лист3"/>
      <sheetName val="Лист2"/>
      <sheetName val="Лист1"/>
    </sheetNames>
    <sheetDataSet>
      <sheetData sheetId="0"/>
      <sheetData sheetId="1"/>
      <sheetData sheetId="2">
        <row r="35">
          <cell r="CD35">
            <v>457576.3</v>
          </cell>
        </row>
        <row r="38">
          <cell r="CD38">
            <v>0</v>
          </cell>
          <cell r="CE38">
            <v>0</v>
          </cell>
          <cell r="CF38">
            <v>0</v>
          </cell>
        </row>
        <row r="39">
          <cell r="CD39">
            <v>0</v>
          </cell>
          <cell r="CE39">
            <v>0</v>
          </cell>
          <cell r="CF39">
            <v>0</v>
          </cell>
        </row>
        <row r="40">
          <cell r="CD40">
            <v>0</v>
          </cell>
          <cell r="CF40">
            <v>0</v>
          </cell>
        </row>
        <row r="43">
          <cell r="CI43">
            <v>0</v>
          </cell>
          <cell r="CJ43">
            <v>0</v>
          </cell>
          <cell r="CK43">
            <v>0</v>
          </cell>
        </row>
        <row r="44">
          <cell r="CD44">
            <v>0</v>
          </cell>
          <cell r="CE44">
            <v>0</v>
          </cell>
          <cell r="CF44">
            <v>0</v>
          </cell>
        </row>
        <row r="47">
          <cell r="CD47">
            <v>0</v>
          </cell>
          <cell r="CE47">
            <v>0</v>
          </cell>
          <cell r="CF47">
            <v>0</v>
          </cell>
        </row>
        <row r="55">
          <cell r="CE55">
            <v>0</v>
          </cell>
        </row>
        <row r="58">
          <cell r="CF58">
            <v>0</v>
          </cell>
        </row>
        <row r="60">
          <cell r="CD60">
            <v>10000</v>
          </cell>
          <cell r="CE60">
            <v>1100</v>
          </cell>
          <cell r="CF60">
            <v>0</v>
          </cell>
        </row>
        <row r="63">
          <cell r="CE63" t="e">
            <v>#REF!</v>
          </cell>
          <cell r="CF63">
            <v>5793.3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5">
          <cell r="BO55">
            <v>0</v>
          </cell>
        </row>
        <row r="56">
          <cell r="BO56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шт."/>
      <sheetName val="пл.асигн."/>
      <sheetName val="2111"/>
      <sheetName val="2120"/>
      <sheetName val="2210"/>
      <sheetName val="2240всього"/>
      <sheetName val="2240 інш."/>
      <sheetName val="2240 розповс."/>
      <sheetName val="2250"/>
      <sheetName val="2271"/>
      <sheetName val="2272"/>
      <sheetName val="2273"/>
      <sheetName val="2274"/>
      <sheetName val="2275"/>
      <sheetName val="2281"/>
      <sheetName val="2282"/>
      <sheetName val="2730"/>
      <sheetName val="2610"/>
      <sheetName val="2630"/>
      <sheetName val="3110"/>
      <sheetName val="3210"/>
      <sheetName val="3132"/>
      <sheetName val="2800"/>
      <sheetName val="Донецька"/>
      <sheetName val="поміс 2110"/>
      <sheetName val="поміс 2120"/>
      <sheetName val="поміс 2210"/>
      <sheetName val="поміс 2240 всього"/>
      <sheetName val="поміс 2240 трансл."/>
      <sheetName val="пом.2240 інш"/>
      <sheetName val="поміс 2271"/>
      <sheetName val="поміс 2272"/>
      <sheetName val="поміс 2273"/>
      <sheetName val="поміс 2274"/>
      <sheetName val="поміс 2275"/>
      <sheetName val="поміс 2282"/>
      <sheetName val="поміс 2281"/>
      <sheetName val="Лист3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">
          <cell r="B9">
            <v>16597.143999999997</v>
          </cell>
        </row>
        <row r="54">
          <cell r="B54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topLeftCell="A7" workbookViewId="0">
      <selection activeCell="H30" sqref="H30"/>
    </sheetView>
  </sheetViews>
  <sheetFormatPr defaultColWidth="15.28515625" defaultRowHeight="15"/>
  <cols>
    <col min="5" max="5" width="17.140625" style="6" customWidth="1"/>
    <col min="6" max="6" width="15.28515625" style="6"/>
    <col min="7" max="7" width="16" customWidth="1"/>
    <col min="8" max="8" width="18.5703125" customWidth="1"/>
    <col min="9" max="10" width="15.28515625" style="7"/>
  </cols>
  <sheetData>
    <row r="1" spans="1:1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3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3" ht="21" thickBot="1">
      <c r="A3" s="48" t="s">
        <v>28</v>
      </c>
      <c r="B3" s="48"/>
      <c r="C3" s="48"/>
      <c r="D3" s="48"/>
      <c r="E3" s="48"/>
      <c r="F3" s="48"/>
      <c r="G3" s="48"/>
      <c r="H3" s="48"/>
      <c r="I3" s="48"/>
      <c r="J3" s="48"/>
    </row>
    <row r="4" spans="1:13" ht="20.25" customHeight="1">
      <c r="A4" s="49" t="s">
        <v>1</v>
      </c>
      <c r="B4" s="52" t="s">
        <v>2</v>
      </c>
      <c r="C4" s="53"/>
      <c r="D4" s="54"/>
      <c r="E4" s="61" t="s">
        <v>25</v>
      </c>
      <c r="F4" s="62"/>
      <c r="G4" s="62"/>
      <c r="H4" s="62"/>
      <c r="I4" s="62"/>
      <c r="J4" s="63"/>
    </row>
    <row r="5" spans="1:13" ht="15" customHeight="1">
      <c r="A5" s="50"/>
      <c r="B5" s="55"/>
      <c r="C5" s="56"/>
      <c r="D5" s="57"/>
      <c r="E5" s="64" t="s">
        <v>26</v>
      </c>
      <c r="F5" s="64" t="s">
        <v>29</v>
      </c>
      <c r="G5" s="67" t="s">
        <v>3</v>
      </c>
      <c r="H5" s="67" t="s">
        <v>4</v>
      </c>
      <c r="I5" s="70" t="s">
        <v>30</v>
      </c>
      <c r="J5" s="73" t="s">
        <v>27</v>
      </c>
    </row>
    <row r="6" spans="1:13" ht="15" customHeight="1">
      <c r="A6" s="50"/>
      <c r="B6" s="55"/>
      <c r="C6" s="56"/>
      <c r="D6" s="57"/>
      <c r="E6" s="65"/>
      <c r="F6" s="65"/>
      <c r="G6" s="68"/>
      <c r="H6" s="68"/>
      <c r="I6" s="71"/>
      <c r="J6" s="74"/>
    </row>
    <row r="7" spans="1:13" ht="15" customHeight="1">
      <c r="A7" s="50"/>
      <c r="B7" s="55"/>
      <c r="C7" s="56"/>
      <c r="D7" s="57"/>
      <c r="E7" s="65"/>
      <c r="F7" s="65"/>
      <c r="G7" s="68"/>
      <c r="H7" s="68"/>
      <c r="I7" s="71"/>
      <c r="J7" s="74"/>
    </row>
    <row r="8" spans="1:13" ht="15" customHeight="1">
      <c r="A8" s="50"/>
      <c r="B8" s="55"/>
      <c r="C8" s="56"/>
      <c r="D8" s="57"/>
      <c r="E8" s="65"/>
      <c r="F8" s="65"/>
      <c r="G8" s="68"/>
      <c r="H8" s="68"/>
      <c r="I8" s="71"/>
      <c r="J8" s="74"/>
    </row>
    <row r="9" spans="1:13" ht="15" customHeight="1">
      <c r="A9" s="51"/>
      <c r="B9" s="58"/>
      <c r="C9" s="59"/>
      <c r="D9" s="60"/>
      <c r="E9" s="66"/>
      <c r="F9" s="66"/>
      <c r="G9" s="69"/>
      <c r="H9" s="69"/>
      <c r="I9" s="72"/>
      <c r="J9" s="75"/>
    </row>
    <row r="10" spans="1:13" ht="16.5" customHeight="1">
      <c r="A10" s="1">
        <v>3802010</v>
      </c>
      <c r="B10" s="35" t="s">
        <v>5</v>
      </c>
      <c r="C10" s="36"/>
      <c r="D10" s="37"/>
      <c r="E10" s="13">
        <f>SUM(E11:E12)</f>
        <v>28808.6</v>
      </c>
      <c r="F10" s="13">
        <f>SUM(F11:F12)</f>
        <v>12835.6</v>
      </c>
      <c r="G10" s="13">
        <f>SUM(G11:G12)</f>
        <v>12193</v>
      </c>
      <c r="H10" s="11">
        <f>SUM(G10-F10)</f>
        <v>-642.60000000000036</v>
      </c>
      <c r="I10" s="11">
        <f>ROUND((G10/F10*100),1)</f>
        <v>95</v>
      </c>
      <c r="J10" s="15">
        <f>ROUND(G10/E10*100,1)</f>
        <v>42.3</v>
      </c>
      <c r="M10">
        <f>1963.4+1989.1+2047.8</f>
        <v>6000.3</v>
      </c>
    </row>
    <row r="11" spans="1:13" ht="15.75" customHeight="1">
      <c r="A11" s="2"/>
      <c r="B11" s="28" t="s">
        <v>7</v>
      </c>
      <c r="C11" s="33"/>
      <c r="D11" s="34"/>
      <c r="E11" s="9">
        <v>28808.6</v>
      </c>
      <c r="F11" s="9">
        <v>12835.6</v>
      </c>
      <c r="G11" s="9">
        <v>12193</v>
      </c>
      <c r="H11" s="12">
        <f>SUM(G11-F11)</f>
        <v>-642.60000000000036</v>
      </c>
      <c r="I11" s="10">
        <f t="shared" ref="I11:I33" si="0">ROUND((G11/F11*100),1)</f>
        <v>95</v>
      </c>
      <c r="J11" s="16">
        <f t="shared" ref="J11:J33" si="1">ROUND(G11/E11*100,1)</f>
        <v>42.3</v>
      </c>
    </row>
    <row r="12" spans="1:13" ht="16.5" hidden="1" customHeight="1">
      <c r="A12" s="3"/>
      <c r="B12" s="28"/>
      <c r="C12" s="33"/>
      <c r="D12" s="34"/>
      <c r="E12" s="9">
        <f>[1]Всього!CD47</f>
        <v>0</v>
      </c>
      <c r="F12" s="9">
        <f>[1]Всього!CE47</f>
        <v>0</v>
      </c>
      <c r="G12" s="9">
        <f>[1]Всього!CF47</f>
        <v>0</v>
      </c>
      <c r="H12" s="12">
        <f>SUM(G12-F12)</f>
        <v>0</v>
      </c>
      <c r="I12" s="10" t="e">
        <f t="shared" si="0"/>
        <v>#DIV/0!</v>
      </c>
      <c r="J12" s="16" t="e">
        <f t="shared" si="1"/>
        <v>#DIV/0!</v>
      </c>
    </row>
    <row r="13" spans="1:13" ht="16.5">
      <c r="A13" s="1">
        <v>3802020</v>
      </c>
      <c r="B13" s="35" t="s">
        <v>8</v>
      </c>
      <c r="C13" s="36"/>
      <c r="D13" s="37"/>
      <c r="E13" s="13">
        <f>SUM(E14:E15)</f>
        <v>23542.9</v>
      </c>
      <c r="F13" s="13">
        <f>SUM(F14:F15)</f>
        <v>12328.3</v>
      </c>
      <c r="G13" s="13">
        <f>SUM(G14:G15)</f>
        <v>12328.3</v>
      </c>
      <c r="H13" s="11">
        <f t="shared" ref="H13:H32" si="2">SUM(G13-F13)</f>
        <v>0</v>
      </c>
      <c r="I13" s="11">
        <f t="shared" si="0"/>
        <v>100</v>
      </c>
      <c r="J13" s="15">
        <f>ROUND(G13/E13*100,1)</f>
        <v>52.4</v>
      </c>
    </row>
    <row r="14" spans="1:13" ht="16.5" customHeight="1">
      <c r="A14" s="2" t="s">
        <v>6</v>
      </c>
      <c r="B14" s="28" t="s">
        <v>9</v>
      </c>
      <c r="C14" s="33"/>
      <c r="D14" s="34"/>
      <c r="E14" s="9">
        <v>17728.400000000001</v>
      </c>
      <c r="F14" s="9">
        <v>9278.6</v>
      </c>
      <c r="G14" s="9">
        <v>9278.6</v>
      </c>
      <c r="H14" s="10">
        <f>SUM(G14-F14)</f>
        <v>0</v>
      </c>
      <c r="I14" s="10">
        <f>ROUND((G14/F14*100),1)</f>
        <v>100</v>
      </c>
      <c r="J14" s="16">
        <f>ROUND(G14/E14*100,1)</f>
        <v>52.3</v>
      </c>
    </row>
    <row r="15" spans="1:13" ht="16.5" customHeight="1">
      <c r="A15" s="3"/>
      <c r="B15" s="28" t="s">
        <v>10</v>
      </c>
      <c r="C15" s="33"/>
      <c r="D15" s="34"/>
      <c r="E15" s="9">
        <v>5814.5</v>
      </c>
      <c r="F15" s="9">
        <v>3049.7</v>
      </c>
      <c r="G15" s="9">
        <v>3049.7</v>
      </c>
      <c r="H15" s="10">
        <f>SUM(G15-F15)</f>
        <v>0</v>
      </c>
      <c r="I15" s="10">
        <f>ROUND((G15/F15*100),1)</f>
        <v>100</v>
      </c>
      <c r="J15" s="16">
        <f>ROUND(G15/E15*100,1)</f>
        <v>52.4</v>
      </c>
    </row>
    <row r="16" spans="1:13" ht="16.5" customHeight="1">
      <c r="A16" s="1">
        <v>3802040</v>
      </c>
      <c r="B16" s="35" t="s">
        <v>11</v>
      </c>
      <c r="C16" s="36"/>
      <c r="D16" s="37"/>
      <c r="E16" s="13">
        <v>8223.7000000000007</v>
      </c>
      <c r="F16" s="13">
        <v>4715.3</v>
      </c>
      <c r="G16" s="13">
        <v>4678.1000000000004</v>
      </c>
      <c r="H16" s="11">
        <f t="shared" si="2"/>
        <v>-37.199999999999818</v>
      </c>
      <c r="I16" s="11">
        <f t="shared" si="0"/>
        <v>99.2</v>
      </c>
      <c r="J16" s="15">
        <f t="shared" si="1"/>
        <v>56.9</v>
      </c>
    </row>
    <row r="17" spans="1:16" ht="47.25" customHeight="1">
      <c r="A17" s="1">
        <v>3802050</v>
      </c>
      <c r="B17" s="35" t="s">
        <v>12</v>
      </c>
      <c r="C17" s="36"/>
      <c r="D17" s="37"/>
      <c r="E17" s="13">
        <f>SUM(E18:E20)</f>
        <v>1767.6</v>
      </c>
      <c r="F17" s="13">
        <f>SUM(F18:F20)</f>
        <v>949.8</v>
      </c>
      <c r="G17" s="13">
        <f>SUM(G18:G20)</f>
        <v>844.47199999999998</v>
      </c>
      <c r="H17" s="23">
        <f t="shared" si="2"/>
        <v>-105.32799999999997</v>
      </c>
      <c r="I17" s="11">
        <f t="shared" si="0"/>
        <v>88.9</v>
      </c>
      <c r="J17" s="15">
        <f t="shared" si="1"/>
        <v>47.8</v>
      </c>
      <c r="P17" s="4"/>
    </row>
    <row r="18" spans="1:16" ht="30.75" customHeight="1">
      <c r="A18" s="2" t="s">
        <v>13</v>
      </c>
      <c r="B18" s="28" t="s">
        <v>14</v>
      </c>
      <c r="C18" s="33"/>
      <c r="D18" s="34"/>
      <c r="E18" s="9">
        <v>1767.6</v>
      </c>
      <c r="F18" s="9">
        <v>949.8</v>
      </c>
      <c r="G18" s="9">
        <v>844.47199999999998</v>
      </c>
      <c r="H18" s="22">
        <f t="shared" si="2"/>
        <v>-105.32799999999997</v>
      </c>
      <c r="I18" s="10">
        <f t="shared" si="0"/>
        <v>88.9</v>
      </c>
      <c r="J18" s="16">
        <f t="shared" si="1"/>
        <v>47.8</v>
      </c>
      <c r="P18" s="4"/>
    </row>
    <row r="19" spans="1:16" ht="20.25" hidden="1" customHeight="1">
      <c r="A19" s="3"/>
      <c r="B19" s="28"/>
      <c r="C19" s="33"/>
      <c r="D19" s="34"/>
      <c r="E19" s="9">
        <f>'[2]2610'!$B$54</f>
        <v>0</v>
      </c>
      <c r="F19" s="9"/>
      <c r="G19" s="9">
        <f>'[1]2610'!BO55</f>
        <v>0</v>
      </c>
      <c r="H19" s="10">
        <f t="shared" si="2"/>
        <v>0</v>
      </c>
      <c r="I19" s="10" t="e">
        <f t="shared" si="0"/>
        <v>#DIV/0!</v>
      </c>
      <c r="J19" s="16" t="e">
        <f t="shared" si="1"/>
        <v>#DIV/0!</v>
      </c>
    </row>
    <row r="20" spans="1:16" ht="16.5" customHeight="1">
      <c r="A20" s="3"/>
      <c r="B20" s="28" t="s">
        <v>15</v>
      </c>
      <c r="C20" s="33"/>
      <c r="D20" s="34"/>
      <c r="E20" s="9">
        <v>0</v>
      </c>
      <c r="F20" s="9">
        <f>[1]Всього!CE55</f>
        <v>0</v>
      </c>
      <c r="G20" s="9">
        <f>'[1]2610'!BO56</f>
        <v>0</v>
      </c>
      <c r="H20" s="10">
        <f>SUM(G20-F20)</f>
        <v>0</v>
      </c>
      <c r="I20" s="10">
        <v>0</v>
      </c>
      <c r="J20" s="16" t="e">
        <f>ROUND(G20/E20*100,1)</f>
        <v>#DIV/0!</v>
      </c>
    </row>
    <row r="21" spans="1:16" ht="53.25" customHeight="1">
      <c r="A21" s="1">
        <v>3802080</v>
      </c>
      <c r="B21" s="38" t="s">
        <v>16</v>
      </c>
      <c r="C21" s="39"/>
      <c r="D21" s="40"/>
      <c r="E21" s="8">
        <f>SUM(E23:E28)</f>
        <v>1671373.9</v>
      </c>
      <c r="F21" s="8">
        <f>SUM(F23:F28)</f>
        <v>933639.7</v>
      </c>
      <c r="G21" s="8">
        <f>SUM(G23:G28)</f>
        <v>870677.8</v>
      </c>
      <c r="H21" s="11">
        <f t="shared" si="2"/>
        <v>-62961.899999999907</v>
      </c>
      <c r="I21" s="11">
        <f t="shared" si="0"/>
        <v>93.3</v>
      </c>
      <c r="J21" s="15">
        <f t="shared" si="1"/>
        <v>52.1</v>
      </c>
      <c r="M21">
        <f>155056.1+205087.1+204336.4</f>
        <v>564479.6</v>
      </c>
    </row>
    <row r="22" spans="1:16" ht="14.25" hidden="1" customHeight="1">
      <c r="A22" s="2"/>
      <c r="B22" s="41"/>
      <c r="C22" s="42"/>
      <c r="D22" s="43"/>
      <c r="E22" s="9">
        <f>[1]Всього!$CI$43</f>
        <v>0</v>
      </c>
      <c r="F22" s="9">
        <f>[1]Всього!$CJ$43</f>
        <v>0</v>
      </c>
      <c r="G22" s="9">
        <f>[1]Всього!$CK$43</f>
        <v>0</v>
      </c>
      <c r="H22" s="10">
        <f t="shared" si="2"/>
        <v>0</v>
      </c>
      <c r="I22" s="10" t="e">
        <f t="shared" si="0"/>
        <v>#DIV/0!</v>
      </c>
      <c r="J22" s="16" t="e">
        <f t="shared" si="1"/>
        <v>#DIV/0!</v>
      </c>
    </row>
    <row r="23" spans="1:16" ht="20.25" customHeight="1">
      <c r="A23" s="2"/>
      <c r="B23" s="44" t="s">
        <v>17</v>
      </c>
      <c r="C23" s="45"/>
      <c r="D23" s="46"/>
      <c r="E23" s="76">
        <v>351477.848</v>
      </c>
      <c r="F23" s="76">
        <v>188590.242</v>
      </c>
      <c r="G23" s="77">
        <v>183250.6692</v>
      </c>
      <c r="H23" s="22">
        <f t="shared" si="2"/>
        <v>-5339.5727999999945</v>
      </c>
      <c r="I23" s="10">
        <f t="shared" si="0"/>
        <v>97.2</v>
      </c>
      <c r="J23" s="16">
        <f t="shared" si="1"/>
        <v>52.1</v>
      </c>
    </row>
    <row r="24" spans="1:16" ht="15" customHeight="1">
      <c r="A24" s="2"/>
      <c r="B24" s="28" t="s">
        <v>18</v>
      </c>
      <c r="C24" s="33"/>
      <c r="D24" s="34"/>
      <c r="E24" s="76">
        <v>1319896.0519999999</v>
      </c>
      <c r="F24" s="76">
        <v>745049.45799999998</v>
      </c>
      <c r="G24" s="77">
        <v>687427.13080000004</v>
      </c>
      <c r="H24" s="22">
        <f t="shared" si="2"/>
        <v>-57622.327199999942</v>
      </c>
      <c r="I24" s="10">
        <f t="shared" si="0"/>
        <v>92.3</v>
      </c>
      <c r="J24" s="16">
        <f t="shared" si="1"/>
        <v>52.1</v>
      </c>
    </row>
    <row r="25" spans="1:16" ht="15" hidden="1" customHeight="1">
      <c r="A25" s="2"/>
      <c r="B25" s="28"/>
      <c r="C25" s="29"/>
      <c r="D25" s="30"/>
      <c r="E25" s="9">
        <f>[1]Всього!CD39</f>
        <v>0</v>
      </c>
      <c r="F25" s="9">
        <f>[1]Всього!$CE$39</f>
        <v>0</v>
      </c>
      <c r="G25" s="9">
        <f>[1]Всього!$CF$39</f>
        <v>0</v>
      </c>
      <c r="H25" s="10">
        <f t="shared" si="2"/>
        <v>0</v>
      </c>
      <c r="I25" s="10" t="e">
        <f t="shared" si="0"/>
        <v>#DIV/0!</v>
      </c>
      <c r="J25" s="16" t="e">
        <f t="shared" si="1"/>
        <v>#DIV/0!</v>
      </c>
    </row>
    <row r="26" spans="1:16" ht="20.25" hidden="1" customHeight="1">
      <c r="A26" s="2"/>
      <c r="B26" s="28"/>
      <c r="C26" s="29"/>
      <c r="D26" s="30"/>
      <c r="E26" s="9">
        <f>[1]Всього!CD40</f>
        <v>0</v>
      </c>
      <c r="F26" s="9">
        <f>[1]Всього!$CE$41</f>
        <v>0</v>
      </c>
      <c r="G26" s="9">
        <f>[1]Всього!$CF$40</f>
        <v>0</v>
      </c>
      <c r="H26" s="10">
        <f t="shared" si="2"/>
        <v>0</v>
      </c>
      <c r="I26" s="10" t="e">
        <f t="shared" si="0"/>
        <v>#DIV/0!</v>
      </c>
      <c r="J26" s="16" t="e">
        <f t="shared" si="1"/>
        <v>#DIV/0!</v>
      </c>
    </row>
    <row r="27" spans="1:16" ht="21" hidden="1" customHeight="1">
      <c r="A27" s="2"/>
      <c r="B27" s="28"/>
      <c r="C27" s="29"/>
      <c r="D27" s="30"/>
      <c r="E27" s="9">
        <f>[1]Всього!$CD$44</f>
        <v>0</v>
      </c>
      <c r="F27" s="9">
        <f>[1]Всього!CE44</f>
        <v>0</v>
      </c>
      <c r="G27" s="9">
        <f>[1]Всього!$CF$44</f>
        <v>0</v>
      </c>
      <c r="H27" s="10">
        <f t="shared" si="2"/>
        <v>0</v>
      </c>
      <c r="I27" s="10"/>
      <c r="J27" s="16" t="e">
        <f t="shared" si="1"/>
        <v>#DIV/0!</v>
      </c>
    </row>
    <row r="28" spans="1:16" ht="15" hidden="1" customHeight="1">
      <c r="A28" s="3"/>
      <c r="E28" s="9">
        <f>[1]Всього!CD38</f>
        <v>0</v>
      </c>
      <c r="F28" s="9">
        <f>[1]Всього!CE38</f>
        <v>0</v>
      </c>
      <c r="G28" s="9">
        <f>[1]Всього!$CF$38</f>
        <v>0</v>
      </c>
      <c r="H28" s="10">
        <f t="shared" si="2"/>
        <v>0</v>
      </c>
      <c r="I28" s="10" t="e">
        <f t="shared" si="0"/>
        <v>#DIV/0!</v>
      </c>
      <c r="J28" s="16" t="e">
        <f t="shared" si="1"/>
        <v>#DIV/0!</v>
      </c>
    </row>
    <row r="29" spans="1:16" ht="48.75" customHeight="1">
      <c r="A29" s="1">
        <v>3802390</v>
      </c>
      <c r="B29" s="31" t="s">
        <v>19</v>
      </c>
      <c r="C29" s="31"/>
      <c r="D29" s="31"/>
      <c r="E29" s="13">
        <v>6000</v>
      </c>
      <c r="F29" s="13">
        <v>1776</v>
      </c>
      <c r="G29" s="13">
        <f>[1]Всього!CF58</f>
        <v>0</v>
      </c>
      <c r="H29" s="11">
        <f>SUM(G29-F29)</f>
        <v>-1776</v>
      </c>
      <c r="I29" s="11">
        <v>0</v>
      </c>
      <c r="J29" s="15">
        <f t="shared" si="1"/>
        <v>0</v>
      </c>
    </row>
    <row r="30" spans="1:16" ht="115.5" customHeight="1" thickBot="1">
      <c r="A30" s="1">
        <v>3802130</v>
      </c>
      <c r="B30" s="31" t="s">
        <v>20</v>
      </c>
      <c r="C30" s="31"/>
      <c r="D30" s="31"/>
      <c r="E30" s="8">
        <v>3823.6</v>
      </c>
      <c r="F30" s="8">
        <v>2467.6</v>
      </c>
      <c r="G30" s="8">
        <v>2332.6</v>
      </c>
      <c r="H30" s="11">
        <f t="shared" si="2"/>
        <v>-135</v>
      </c>
      <c r="I30" s="11">
        <f t="shared" si="0"/>
        <v>94.5</v>
      </c>
      <c r="J30" s="15">
        <f t="shared" si="1"/>
        <v>61</v>
      </c>
    </row>
    <row r="31" spans="1:16" ht="98.25" hidden="1" customHeight="1">
      <c r="A31" s="5">
        <v>1701170</v>
      </c>
      <c r="B31" s="32" t="s">
        <v>22</v>
      </c>
      <c r="C31" s="32"/>
      <c r="D31" s="32"/>
      <c r="E31" s="19">
        <f>[1]Всього!$CD$60</f>
        <v>10000</v>
      </c>
      <c r="F31" s="19">
        <f>[1]Всього!$CE$60</f>
        <v>1100</v>
      </c>
      <c r="G31" s="19">
        <f>[1]Всього!$CF$60</f>
        <v>0</v>
      </c>
      <c r="H31" s="20">
        <f>SUM(G31-F31)</f>
        <v>-1100</v>
      </c>
      <c r="I31" s="11">
        <f>ROUND((G31/F31*100),1)</f>
        <v>0</v>
      </c>
      <c r="J31" s="17">
        <f>ROUND(G31/E31*100,1)</f>
        <v>0</v>
      </c>
    </row>
    <row r="32" spans="1:16" ht="17.25" hidden="1" thickBot="1">
      <c r="A32" s="5">
        <v>1701700</v>
      </c>
      <c r="B32" s="32" t="s">
        <v>23</v>
      </c>
      <c r="C32" s="32"/>
      <c r="D32" s="32"/>
      <c r="E32" s="19"/>
      <c r="F32" s="19" t="e">
        <f>[1]Всього!CE63</f>
        <v>#REF!</v>
      </c>
      <c r="G32" s="19">
        <f>[1]Всього!CF63</f>
        <v>5793.3</v>
      </c>
      <c r="H32" s="20" t="e">
        <f t="shared" si="2"/>
        <v>#REF!</v>
      </c>
      <c r="I32" s="11" t="e">
        <f t="shared" si="0"/>
        <v>#REF!</v>
      </c>
      <c r="J32" s="17" t="e">
        <f t="shared" si="1"/>
        <v>#DIV/0!</v>
      </c>
      <c r="L32" t="s">
        <v>24</v>
      </c>
    </row>
    <row r="33" spans="1:13" ht="21" thickBot="1">
      <c r="A33" s="26" t="s">
        <v>21</v>
      </c>
      <c r="B33" s="27"/>
      <c r="C33" s="27"/>
      <c r="D33" s="27"/>
      <c r="E33" s="21">
        <f>SUM(E10+E13+E16+E17+E21+E29+E30+E32)</f>
        <v>1743540.3</v>
      </c>
      <c r="F33" s="21">
        <f>F10+F13+F16+F17+F21+F29+F30</f>
        <v>968712.29999999993</v>
      </c>
      <c r="G33" s="24">
        <f>G10+G13+G16+G17+G21+G29+G30</f>
        <v>903054.272</v>
      </c>
      <c r="H33" s="25">
        <f>SUM(G33-F33)</f>
        <v>-65658.027999999933</v>
      </c>
      <c r="I33" s="14">
        <f t="shared" si="0"/>
        <v>93.2</v>
      </c>
      <c r="J33" s="18">
        <f t="shared" si="1"/>
        <v>51.8</v>
      </c>
      <c r="M33" s="4" t="e">
        <f>F33-F29-#REF!</f>
        <v>#REF!</v>
      </c>
    </row>
    <row r="43" spans="1:13">
      <c r="F43" s="6" t="s">
        <v>0</v>
      </c>
    </row>
    <row r="47" spans="1:13">
      <c r="E47" s="6" t="s">
        <v>0</v>
      </c>
    </row>
  </sheetData>
  <mergeCells count="34">
    <mergeCell ref="B14:D14"/>
    <mergeCell ref="A1:J2"/>
    <mergeCell ref="A3:J3"/>
    <mergeCell ref="A4:A9"/>
    <mergeCell ref="B4:D9"/>
    <mergeCell ref="E4:J4"/>
    <mergeCell ref="E5:E9"/>
    <mergeCell ref="F5:F9"/>
    <mergeCell ref="G5:G9"/>
    <mergeCell ref="H5:H9"/>
    <mergeCell ref="I5:I9"/>
    <mergeCell ref="J5:J9"/>
    <mergeCell ref="B10:D10"/>
    <mergeCell ref="B11:D11"/>
    <mergeCell ref="B12:D12"/>
    <mergeCell ref="B13:D13"/>
    <mergeCell ref="B25:D25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33:D33"/>
    <mergeCell ref="B26:D26"/>
    <mergeCell ref="B27:D27"/>
    <mergeCell ref="B29:D29"/>
    <mergeCell ref="B30:D30"/>
    <mergeCell ref="B31:D31"/>
    <mergeCell ref="B32:D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2021-05-14T11:57:31Z</dcterms:created>
  <dcterms:modified xsi:type="dcterms:W3CDTF">2022-07-05T12:34:02Z</dcterms:modified>
</cp:coreProperties>
</file>