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20" yWindow="-120" windowWidth="29040" windowHeight="15840" tabRatio="868"/>
  </bookViews>
  <sheets>
    <sheet name="зведен.фінанс.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17" i="1"/>
  <c r="F21"/>
  <c r="G21"/>
  <c r="G34" s="1"/>
  <c r="E21"/>
  <c r="F10"/>
  <c r="G10"/>
  <c r="E10"/>
  <c r="G19" l="1"/>
  <c r="E22" l="1"/>
  <c r="F22"/>
  <c r="G29" l="1"/>
  <c r="G12" l="1"/>
  <c r="G27"/>
  <c r="G28" l="1"/>
  <c r="G32"/>
  <c r="G22" l="1"/>
  <c r="G13"/>
  <c r="G26"/>
  <c r="I22" l="1"/>
  <c r="J22"/>
  <c r="H22"/>
  <c r="I19" l="1"/>
  <c r="H19"/>
  <c r="E19" l="1"/>
  <c r="J19" s="1"/>
  <c r="G33" l="1"/>
  <c r="J33" l="1"/>
  <c r="F27" l="1"/>
  <c r="H27" l="1"/>
  <c r="I27"/>
  <c r="J15" l="1"/>
  <c r="J31" l="1"/>
  <c r="E32"/>
  <c r="J32" s="1"/>
  <c r="J20"/>
  <c r="J30"/>
  <c r="J25"/>
  <c r="E12"/>
  <c r="J12" s="1"/>
  <c r="E28"/>
  <c r="J28" s="1"/>
  <c r="J18" l="1"/>
  <c r="E17"/>
  <c r="J17" s="1"/>
  <c r="J14"/>
  <c r="E13"/>
  <c r="J13" s="1"/>
  <c r="J16" l="1"/>
  <c r="J10"/>
  <c r="J11" l="1"/>
  <c r="E29"/>
  <c r="J29" s="1"/>
  <c r="E26" l="1"/>
  <c r="J26" s="1"/>
  <c r="E27" l="1"/>
  <c r="J27" s="1"/>
  <c r="F29" l="1"/>
  <c r="I15"/>
  <c r="H15"/>
  <c r="I29" l="1"/>
  <c r="H29"/>
  <c r="F28" l="1"/>
  <c r="H28" s="1"/>
  <c r="H20" l="1"/>
  <c r="F12"/>
  <c r="F26"/>
  <c r="I25" l="1"/>
  <c r="H25"/>
  <c r="F32"/>
  <c r="H30"/>
  <c r="F13"/>
  <c r="H14"/>
  <c r="I14"/>
  <c r="H16"/>
  <c r="I16"/>
  <c r="H26"/>
  <c r="I26"/>
  <c r="I12"/>
  <c r="H12"/>
  <c r="I32" l="1"/>
  <c r="H32"/>
  <c r="F17"/>
  <c r="H18"/>
  <c r="I18"/>
  <c r="I31"/>
  <c r="H31"/>
  <c r="H13"/>
  <c r="I13"/>
  <c r="I17" l="1"/>
  <c r="H17"/>
  <c r="H11" l="1"/>
  <c r="I11"/>
  <c r="I10" l="1"/>
  <c r="H10"/>
  <c r="J24" l="1"/>
  <c r="J23"/>
  <c r="H23"/>
  <c r="I23"/>
  <c r="J21" l="1"/>
  <c r="H24"/>
  <c r="I24"/>
  <c r="H21"/>
  <c r="I21"/>
  <c r="F34"/>
  <c r="E34" l="1"/>
  <c r="J34" s="1"/>
  <c r="H34"/>
  <c r="I34"/>
  <c r="F33" l="1"/>
  <c r="I33" l="1"/>
  <c r="H33"/>
</calcChain>
</file>

<file path=xl/sharedStrings.xml><?xml version="1.0" encoding="utf-8"?>
<sst xmlns="http://schemas.openxmlformats.org/spreadsheetml/2006/main" count="36" uniqueCount="33">
  <si>
    <t>Всього</t>
  </si>
  <si>
    <t>Фінансова підтримка творчих спілок у сфері засобів масової інформації, преси</t>
  </si>
  <si>
    <t xml:space="preserve">Держкомтелерадіо </t>
  </si>
  <si>
    <t>Національна експертна комісія з питань захисту суспільної моралі</t>
  </si>
  <si>
    <t>Здійснення заходів з питань європейської та євроатлантичної інтеграції в інформаційній сфері</t>
  </si>
  <si>
    <t>філії ПАТ "НСТУ"</t>
  </si>
  <si>
    <t>Державні стипендії видатним діячам інформаційної галузі, дітям журналістів, які загинули (померли) або  яким встановлено інвалідність у зв"язку з виконанням професійних обов"язків та премій в інформаційній галузі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</si>
  <si>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</si>
  <si>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видатків за програмною класифікацією</t>
  </si>
  <si>
    <t>Фактичне фінансування</t>
  </si>
  <si>
    <t xml:space="preserve">Недофі-нансовано </t>
  </si>
  <si>
    <t>Керівництво та управління у сфері телебачення і радіомовлення</t>
  </si>
  <si>
    <t>в т.ч.</t>
  </si>
  <si>
    <t>ДНУ "Книжкова палата ім.І.Федорова"</t>
  </si>
  <si>
    <t>ДНУ "Енциклопедичне видавництво"</t>
  </si>
  <si>
    <t>Підвищення кваліфікації працівників засобів масової інформації в Укртелерадіопресінституті</t>
  </si>
  <si>
    <t xml:space="preserve">в т.ч. </t>
  </si>
  <si>
    <t>СЖУ</t>
  </si>
  <si>
    <t>Фінансова підтримка преси</t>
  </si>
  <si>
    <t>Інформаційне та організаційне забезпечення участі України у міжнародних форумах, конференціях, виставках та інших заходах</t>
  </si>
  <si>
    <t xml:space="preserve">                                                    </t>
  </si>
  <si>
    <t xml:space="preserve"> </t>
  </si>
  <si>
    <t>Фінансування заходів з підготовки та проведення в Укоаїні пісенного конкурсу "Євробачення"</t>
  </si>
  <si>
    <t>Фінансова підтримка Національної суспільної телерадіокомпанії України</t>
  </si>
  <si>
    <t>Наукова і науково-технічна діяльність у сфері засобів масової інформації, книговидавничої сфери та інформаційно-бібліографічної діяльності</t>
  </si>
  <si>
    <t>СФ</t>
  </si>
  <si>
    <t>АТ "НСТУ"</t>
  </si>
  <si>
    <t>2021 рік  (загальний фонд)</t>
  </si>
  <si>
    <t xml:space="preserve"> кошторис  2021  р.</t>
  </si>
  <si>
    <t>% фінансу-ня до плану 2021  р.</t>
  </si>
  <si>
    <t xml:space="preserve"> план січень - грудень</t>
  </si>
  <si>
    <t>%    фінансу-вання      до плану 12м-ця</t>
  </si>
  <si>
    <t>станом на 01.01.2022 р.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</si>
</sst>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00"/>
    <numFmt numFmtId="166" formatCode="#,##0.000"/>
    <numFmt numFmtId="167" formatCode="#,##0.00000"/>
    <numFmt numFmtId="168" formatCode="#,##0.0000"/>
  </numFmts>
  <fonts count="12">
    <font>
      <sz val="10"/>
      <name val="Arial"/>
    </font>
    <font>
      <b/>
      <i/>
      <sz val="10"/>
      <name val="Arial Cyr"/>
      <family val="2"/>
      <charset val="204"/>
    </font>
    <font>
      <b/>
      <i/>
      <sz val="16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4"/>
      <name val="Arial Cyr"/>
      <charset val="204"/>
    </font>
    <font>
      <b/>
      <i/>
      <sz val="11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/>
    </xf>
    <xf numFmtId="0" fontId="0" fillId="0" borderId="5" xfId="0" applyBorder="1"/>
    <xf numFmtId="0" fontId="6" fillId="3" borderId="6" xfId="0" applyFont="1" applyFill="1" applyBorder="1" applyAlignment="1">
      <alignment horizontal="center" vertical="center" wrapText="1"/>
    </xf>
    <xf numFmtId="165" fontId="0" fillId="0" borderId="0" xfId="0" applyNumberFormat="1"/>
    <xf numFmtId="166" fontId="6" fillId="3" borderId="4" xfId="0" applyNumberFormat="1" applyFont="1" applyFill="1" applyBorder="1" applyAlignment="1">
      <alignment horizontal="center" vertical="center" wrapText="1"/>
    </xf>
    <xf numFmtId="166" fontId="7" fillId="2" borderId="4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6" fontId="9" fillId="4" borderId="14" xfId="0" applyNumberFormat="1" applyFont="1" applyFill="1" applyBorder="1" applyAlignment="1">
      <alignment horizont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right" wrapText="1"/>
    </xf>
    <xf numFmtId="164" fontId="9" fillId="4" borderId="16" xfId="0" applyNumberFormat="1" applyFont="1" applyFill="1" applyBorder="1" applyAlignment="1">
      <alignment horizontal="right" wrapText="1"/>
    </xf>
    <xf numFmtId="164" fontId="0" fillId="0" borderId="0" xfId="0" applyNumberFormat="1"/>
    <xf numFmtId="166" fontId="10" fillId="3" borderId="4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Border="1"/>
    <xf numFmtId="166" fontId="10" fillId="3" borderId="4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66" fontId="10" fillId="4" borderId="14" xfId="0" applyNumberFormat="1" applyFont="1" applyFill="1" applyBorder="1"/>
    <xf numFmtId="166" fontId="0" fillId="0" borderId="0" xfId="0" applyNumberFormat="1"/>
    <xf numFmtId="166" fontId="11" fillId="0" borderId="4" xfId="0" applyNumberFormat="1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167" fontId="10" fillId="4" borderId="14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3" borderId="9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0" fontId="7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9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0" fontId="8" fillId="4" borderId="17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68" fontId="10" fillId="3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4;&#1040;&#1041;&#1051;&#1054;&#1053;%20&#1060;&#1030;&#1053;&#1040;&#1053;&#1057;&#1059;&#1042;&#1040;&#1053;&#1053;&#1071;\2021&#1088;\&#1059;&#1090;.&#1082;&#1086;&#1096;&#1090;.2020&#1088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шт."/>
      <sheetName val="пл.асигн."/>
      <sheetName val="2111"/>
      <sheetName val="2120"/>
      <sheetName val="2210"/>
      <sheetName val="2240всього"/>
      <sheetName val="2240 інш."/>
      <sheetName val="2240 розповс."/>
      <sheetName val="2250"/>
      <sheetName val="2271"/>
      <sheetName val="2272"/>
      <sheetName val="2273"/>
      <sheetName val="2274"/>
      <sheetName val="2275"/>
      <sheetName val="2281"/>
      <sheetName val="2282"/>
      <sheetName val="2730"/>
      <sheetName val="2610"/>
      <sheetName val="2630"/>
      <sheetName val="3110"/>
      <sheetName val="3210"/>
      <sheetName val="3132"/>
      <sheetName val="2800"/>
      <sheetName val="Донецька"/>
      <sheetName val="поміс 2110"/>
      <sheetName val="поміс 2120"/>
      <sheetName val="поміс 2210"/>
      <sheetName val="поміс 2240 всього"/>
      <sheetName val="поміс 2240 трансл."/>
      <sheetName val="пом.2240 інш"/>
      <sheetName val="поміс 2271"/>
      <sheetName val="поміс 2272"/>
      <sheetName val="поміс 2273"/>
      <sheetName val="поміс 2274"/>
      <sheetName val="поміс 2275"/>
      <sheetName val="поміс 2282"/>
      <sheetName val="поміс 2281"/>
      <sheetName val="Лист3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B9">
            <v>16597.143999999997</v>
          </cell>
        </row>
        <row r="54">
          <cell r="B54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7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R39" sqref="R39"/>
    </sheetView>
  </sheetViews>
  <sheetFormatPr defaultRowHeight="12.75"/>
  <cols>
    <col min="1" max="1" width="11.85546875" customWidth="1"/>
    <col min="3" max="3" width="23.28515625" customWidth="1"/>
    <col min="4" max="4" width="11.28515625" customWidth="1"/>
    <col min="5" max="5" width="16.85546875" style="5" customWidth="1"/>
    <col min="6" max="6" width="18.85546875" style="5" customWidth="1"/>
    <col min="7" max="7" width="21.42578125" customWidth="1"/>
    <col min="8" max="8" width="17.42578125" customWidth="1"/>
    <col min="9" max="9" width="16" style="18" customWidth="1"/>
    <col min="10" max="10" width="15" style="18" customWidth="1"/>
    <col min="13" max="13" width="17.5703125" customWidth="1"/>
    <col min="15" max="15" width="13.28515625" bestFit="1" customWidth="1"/>
    <col min="16" max="16" width="14.42578125" bestFit="1" customWidth="1"/>
    <col min="20" max="20" width="13.28515625" bestFit="1" customWidth="1"/>
    <col min="23" max="23" width="14.42578125" bestFit="1" customWidth="1"/>
  </cols>
  <sheetData>
    <row r="1" spans="1:20" ht="25.5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</row>
    <row r="2" spans="1:20" ht="15.75" hidden="1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20" ht="24.75" customHeight="1" thickBot="1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</row>
    <row r="4" spans="1:20" ht="20.25">
      <c r="A4" s="30" t="s">
        <v>7</v>
      </c>
      <c r="B4" s="33" t="s">
        <v>8</v>
      </c>
      <c r="C4" s="34"/>
      <c r="D4" s="35"/>
      <c r="E4" s="42" t="s">
        <v>27</v>
      </c>
      <c r="F4" s="43"/>
      <c r="G4" s="43"/>
      <c r="H4" s="43"/>
      <c r="I4" s="43"/>
      <c r="J4" s="44"/>
    </row>
    <row r="5" spans="1:20" ht="15.75" customHeight="1">
      <c r="A5" s="31"/>
      <c r="B5" s="36"/>
      <c r="C5" s="37"/>
      <c r="D5" s="38"/>
      <c r="E5" s="45" t="s">
        <v>28</v>
      </c>
      <c r="F5" s="45" t="s">
        <v>30</v>
      </c>
      <c r="G5" s="50" t="s">
        <v>9</v>
      </c>
      <c r="H5" s="50" t="s">
        <v>10</v>
      </c>
      <c r="I5" s="55" t="s">
        <v>31</v>
      </c>
      <c r="J5" s="58" t="s">
        <v>29</v>
      </c>
    </row>
    <row r="6" spans="1:20" ht="15" customHeight="1">
      <c r="A6" s="31"/>
      <c r="B6" s="36"/>
      <c r="C6" s="37"/>
      <c r="D6" s="38"/>
      <c r="E6" s="46"/>
      <c r="F6" s="48"/>
      <c r="G6" s="51"/>
      <c r="H6" s="53"/>
      <c r="I6" s="56"/>
      <c r="J6" s="59"/>
    </row>
    <row r="7" spans="1:20" ht="15" customHeight="1">
      <c r="A7" s="31"/>
      <c r="B7" s="36"/>
      <c r="C7" s="37"/>
      <c r="D7" s="38"/>
      <c r="E7" s="46"/>
      <c r="F7" s="48"/>
      <c r="G7" s="51"/>
      <c r="H7" s="53"/>
      <c r="I7" s="56"/>
      <c r="J7" s="59"/>
    </row>
    <row r="8" spans="1:20" ht="13.5" customHeight="1">
      <c r="A8" s="31"/>
      <c r="B8" s="36"/>
      <c r="C8" s="37"/>
      <c r="D8" s="38"/>
      <c r="E8" s="46"/>
      <c r="F8" s="48"/>
      <c r="G8" s="51"/>
      <c r="H8" s="53"/>
      <c r="I8" s="56"/>
      <c r="J8" s="59"/>
    </row>
    <row r="9" spans="1:20" ht="18.75" customHeight="1">
      <c r="A9" s="32"/>
      <c r="B9" s="39"/>
      <c r="C9" s="40"/>
      <c r="D9" s="41"/>
      <c r="E9" s="47"/>
      <c r="F9" s="49"/>
      <c r="G9" s="52"/>
      <c r="H9" s="54"/>
      <c r="I9" s="57"/>
      <c r="J9" s="60"/>
    </row>
    <row r="10" spans="1:20" ht="40.5" customHeight="1">
      <c r="A10" s="1">
        <v>3802010</v>
      </c>
      <c r="B10" s="61" t="s">
        <v>11</v>
      </c>
      <c r="C10" s="61"/>
      <c r="D10" s="61"/>
      <c r="E10" s="19">
        <f>E11</f>
        <v>30258.9</v>
      </c>
      <c r="F10" s="19">
        <f t="shared" ref="F10:G10" si="0">F11</f>
        <v>30258.9</v>
      </c>
      <c r="G10" s="19">
        <f t="shared" si="0"/>
        <v>30258.9</v>
      </c>
      <c r="H10" s="6">
        <f>SUM(G10-F10)</f>
        <v>0</v>
      </c>
      <c r="I10" s="11">
        <f>ROUND((G10/F10*100),1)</f>
        <v>100</v>
      </c>
      <c r="J10" s="12">
        <f>ROUND(G10/E10*100,1)</f>
        <v>100</v>
      </c>
    </row>
    <row r="11" spans="1:20" ht="18.75" customHeight="1">
      <c r="A11" s="2" t="s">
        <v>12</v>
      </c>
      <c r="B11" s="62" t="s">
        <v>2</v>
      </c>
      <c r="C11" s="62"/>
      <c r="D11" s="62"/>
      <c r="E11" s="25">
        <v>30258.9</v>
      </c>
      <c r="F11" s="25">
        <v>30258.9</v>
      </c>
      <c r="G11" s="25">
        <v>30258.9</v>
      </c>
      <c r="H11" s="7">
        <f>SUM(G11-F11)</f>
        <v>0</v>
      </c>
      <c r="I11" s="13">
        <f t="shared" ref="I11:I34" si="1">ROUND((G11/F11*100),1)</f>
        <v>100</v>
      </c>
      <c r="J11" s="14">
        <f t="shared" ref="J11:J34" si="2">ROUND(G11/E11*100,1)</f>
        <v>100</v>
      </c>
    </row>
    <row r="12" spans="1:20" ht="31.5" hidden="1" customHeight="1">
      <c r="A12" s="3"/>
      <c r="B12" s="62" t="s">
        <v>3</v>
      </c>
      <c r="C12" s="62"/>
      <c r="D12" s="62"/>
      <c r="E12" s="20" t="e">
        <f>#REF!</f>
        <v>#REF!</v>
      </c>
      <c r="F12" s="20" t="e">
        <f>#REF!</f>
        <v>#REF!</v>
      </c>
      <c r="G12" s="20" t="e">
        <f>#REF!</f>
        <v>#REF!</v>
      </c>
      <c r="H12" s="7" t="e">
        <f>SUM(G12-F12)</f>
        <v>#REF!</v>
      </c>
      <c r="I12" s="13" t="e">
        <f t="shared" si="1"/>
        <v>#REF!</v>
      </c>
      <c r="J12" s="14" t="e">
        <f t="shared" si="2"/>
        <v>#REF!</v>
      </c>
    </row>
    <row r="13" spans="1:20" ht="81.75" customHeight="1">
      <c r="A13" s="1">
        <v>3802020</v>
      </c>
      <c r="B13" s="61" t="s">
        <v>24</v>
      </c>
      <c r="C13" s="61"/>
      <c r="D13" s="61"/>
      <c r="E13" s="19">
        <f>SUM(E14:E15)</f>
        <v>20408.800000000003</v>
      </c>
      <c r="F13" s="19">
        <f>SUM(F14:F15)</f>
        <v>20408.800000000003</v>
      </c>
      <c r="G13" s="19">
        <f>SUM(G14:G15)</f>
        <v>20408.800000000003</v>
      </c>
      <c r="H13" s="6">
        <f t="shared" ref="H13:H33" si="3">SUM(G13-F13)</f>
        <v>0</v>
      </c>
      <c r="I13" s="11">
        <f t="shared" si="1"/>
        <v>100</v>
      </c>
      <c r="J13" s="12">
        <f>ROUND(G13/E13*100,1)</f>
        <v>100</v>
      </c>
    </row>
    <row r="14" spans="1:20" ht="27.75" customHeight="1">
      <c r="A14" s="2" t="s">
        <v>12</v>
      </c>
      <c r="B14" s="62" t="s">
        <v>13</v>
      </c>
      <c r="C14" s="62"/>
      <c r="D14" s="62"/>
      <c r="E14" s="25">
        <v>13948.2</v>
      </c>
      <c r="F14" s="25">
        <v>13948.2</v>
      </c>
      <c r="G14" s="25">
        <v>13948.2</v>
      </c>
      <c r="H14" s="8">
        <f>SUM(G14-F14)</f>
        <v>0</v>
      </c>
      <c r="I14" s="13">
        <f>ROUND((G14/F14*100),1)</f>
        <v>100</v>
      </c>
      <c r="J14" s="14">
        <f>ROUND(G14/E14*100,1)</f>
        <v>100</v>
      </c>
      <c r="O14" s="24"/>
    </row>
    <row r="15" spans="1:20" ht="30" customHeight="1">
      <c r="A15" s="3"/>
      <c r="B15" s="62" t="s">
        <v>14</v>
      </c>
      <c r="C15" s="62"/>
      <c r="D15" s="62"/>
      <c r="E15" s="25">
        <v>6460.6</v>
      </c>
      <c r="F15" s="25">
        <v>6460.6</v>
      </c>
      <c r="G15" s="25">
        <v>6460.6</v>
      </c>
      <c r="H15" s="8">
        <f>SUM(G15-F15)</f>
        <v>0</v>
      </c>
      <c r="I15" s="13">
        <f>ROUND((G15/F15*100),1)</f>
        <v>100</v>
      </c>
      <c r="J15" s="14">
        <f>ROUND(G15/E15*100,1)</f>
        <v>100</v>
      </c>
    </row>
    <row r="16" spans="1:20" ht="46.5" customHeight="1">
      <c r="A16" s="1">
        <v>3802040</v>
      </c>
      <c r="B16" s="61" t="s">
        <v>15</v>
      </c>
      <c r="C16" s="61"/>
      <c r="D16" s="61"/>
      <c r="E16" s="19">
        <v>8434.7000000000007</v>
      </c>
      <c r="F16" s="19">
        <v>8434.7000000000007</v>
      </c>
      <c r="G16" s="19">
        <v>8434.7000000000007</v>
      </c>
      <c r="H16" s="6">
        <f t="shared" si="3"/>
        <v>0</v>
      </c>
      <c r="I16" s="11">
        <f t="shared" si="1"/>
        <v>100</v>
      </c>
      <c r="J16" s="12">
        <f t="shared" si="2"/>
        <v>100</v>
      </c>
      <c r="T16" s="24"/>
    </row>
    <row r="17" spans="1:23" ht="47.25" customHeight="1">
      <c r="A17" s="1">
        <v>3802050</v>
      </c>
      <c r="B17" s="61" t="s">
        <v>1</v>
      </c>
      <c r="C17" s="61"/>
      <c r="D17" s="61"/>
      <c r="E17" s="19">
        <f>SUM(E18:E20)</f>
        <v>1980.4</v>
      </c>
      <c r="F17" s="19">
        <f>SUM(F18:F20)</f>
        <v>1980.4</v>
      </c>
      <c r="G17" s="19">
        <f>G18+G20</f>
        <v>1800</v>
      </c>
      <c r="H17" s="6">
        <f t="shared" si="3"/>
        <v>-180.40000000000009</v>
      </c>
      <c r="I17" s="11">
        <f t="shared" si="1"/>
        <v>90.9</v>
      </c>
      <c r="J17" s="12">
        <f t="shared" si="2"/>
        <v>90.9</v>
      </c>
      <c r="P17" s="24"/>
      <c r="W17" s="24"/>
    </row>
    <row r="18" spans="1:23" ht="36" customHeight="1">
      <c r="A18" s="2" t="s">
        <v>16</v>
      </c>
      <c r="B18" s="62" t="s">
        <v>17</v>
      </c>
      <c r="C18" s="62"/>
      <c r="D18" s="62"/>
      <c r="E18" s="25">
        <v>1800</v>
      </c>
      <c r="F18" s="25">
        <v>1800</v>
      </c>
      <c r="G18" s="25">
        <v>1800</v>
      </c>
      <c r="H18" s="8">
        <f t="shared" si="3"/>
        <v>0</v>
      </c>
      <c r="I18" s="13">
        <f t="shared" si="1"/>
        <v>100</v>
      </c>
      <c r="J18" s="14">
        <f t="shared" si="2"/>
        <v>100</v>
      </c>
      <c r="P18" s="24"/>
    </row>
    <row r="19" spans="1:23" ht="20.25" hidden="1" customHeight="1">
      <c r="A19" s="3"/>
      <c r="B19" s="62"/>
      <c r="C19" s="62"/>
      <c r="D19" s="62"/>
      <c r="E19" s="25">
        <f>'[1]2610'!$B$54</f>
        <v>0</v>
      </c>
      <c r="F19" s="25"/>
      <c r="G19" s="25" t="e">
        <f>#REF!</f>
        <v>#REF!</v>
      </c>
      <c r="H19" s="8" t="e">
        <f t="shared" si="3"/>
        <v>#REF!</v>
      </c>
      <c r="I19" s="13" t="e">
        <f t="shared" si="1"/>
        <v>#REF!</v>
      </c>
      <c r="J19" s="14" t="e">
        <f t="shared" si="2"/>
        <v>#REF!</v>
      </c>
    </row>
    <row r="20" spans="1:23" ht="30" customHeight="1">
      <c r="A20" s="3"/>
      <c r="B20" s="62" t="s">
        <v>18</v>
      </c>
      <c r="C20" s="62"/>
      <c r="D20" s="62"/>
      <c r="E20" s="25">
        <v>180.4</v>
      </c>
      <c r="F20" s="25">
        <v>180.4</v>
      </c>
      <c r="G20" s="25">
        <v>0</v>
      </c>
      <c r="H20" s="8">
        <f>SUM(G20-F20)</f>
        <v>-180.4</v>
      </c>
      <c r="I20" s="13">
        <v>0</v>
      </c>
      <c r="J20" s="14">
        <f>ROUND(G20/E20*100,1)</f>
        <v>0</v>
      </c>
    </row>
    <row r="21" spans="1:23" ht="53.25" customHeight="1">
      <c r="A21" s="1">
        <v>3802080</v>
      </c>
      <c r="B21" s="66" t="s">
        <v>23</v>
      </c>
      <c r="C21" s="67"/>
      <c r="D21" s="68"/>
      <c r="E21" s="21">
        <f>E23+E24+E25</f>
        <v>2272208</v>
      </c>
      <c r="F21" s="21">
        <f t="shared" ref="F21:G21" si="4">F23+F24+F25</f>
        <v>2272208</v>
      </c>
      <c r="G21" s="80">
        <f t="shared" si="4"/>
        <v>1955486.5777</v>
      </c>
      <c r="H21" s="6">
        <f t="shared" si="3"/>
        <v>-316721.42229999998</v>
      </c>
      <c r="I21" s="11">
        <f t="shared" si="1"/>
        <v>86.1</v>
      </c>
      <c r="J21" s="12">
        <f t="shared" si="2"/>
        <v>86.1</v>
      </c>
      <c r="O21" s="24"/>
    </row>
    <row r="22" spans="1:23" ht="14.25" hidden="1" customHeight="1">
      <c r="A22" s="2"/>
      <c r="B22" s="69"/>
      <c r="C22" s="70"/>
      <c r="D22" s="71"/>
      <c r="E22" s="20" t="e">
        <f>#REF!</f>
        <v>#REF!</v>
      </c>
      <c r="F22" s="20" t="e">
        <f>#REF!</f>
        <v>#REF!</v>
      </c>
      <c r="G22" s="20" t="e">
        <f>#REF!</f>
        <v>#REF!</v>
      </c>
      <c r="H22" s="8" t="e">
        <f t="shared" si="3"/>
        <v>#REF!</v>
      </c>
      <c r="I22" s="13" t="e">
        <f t="shared" si="1"/>
        <v>#REF!</v>
      </c>
      <c r="J22" s="14" t="e">
        <f t="shared" si="2"/>
        <v>#REF!</v>
      </c>
    </row>
    <row r="23" spans="1:23" ht="20.25" customHeight="1">
      <c r="A23" s="2"/>
      <c r="B23" s="72" t="s">
        <v>5</v>
      </c>
      <c r="C23" s="73"/>
      <c r="D23" s="74"/>
      <c r="E23" s="25">
        <v>470645.54599999997</v>
      </c>
      <c r="F23" s="26">
        <v>470645.54599999997</v>
      </c>
      <c r="G23" s="25">
        <v>470645.54599999997</v>
      </c>
      <c r="H23" s="8">
        <f t="shared" si="3"/>
        <v>0</v>
      </c>
      <c r="I23" s="13">
        <f t="shared" si="1"/>
        <v>100</v>
      </c>
      <c r="J23" s="14">
        <f t="shared" si="2"/>
        <v>100</v>
      </c>
      <c r="O23" s="24"/>
      <c r="P23" s="24"/>
    </row>
    <row r="24" spans="1:23" ht="15" customHeight="1">
      <c r="A24" s="2"/>
      <c r="B24" s="63" t="s">
        <v>26</v>
      </c>
      <c r="C24" s="64"/>
      <c r="D24" s="65"/>
      <c r="E24" s="25">
        <v>1401562.4539999999</v>
      </c>
      <c r="F24" s="25">
        <v>1401562.4539999999</v>
      </c>
      <c r="G24" s="25">
        <v>1401562.4539999999</v>
      </c>
      <c r="H24" s="8">
        <f t="shared" si="3"/>
        <v>0</v>
      </c>
      <c r="I24" s="13">
        <f t="shared" si="1"/>
        <v>100</v>
      </c>
      <c r="J24" s="14">
        <f t="shared" si="2"/>
        <v>100</v>
      </c>
    </row>
    <row r="25" spans="1:23" ht="15" customHeight="1">
      <c r="A25" s="2"/>
      <c r="B25" s="63" t="s">
        <v>25</v>
      </c>
      <c r="C25" s="78"/>
      <c r="D25" s="79"/>
      <c r="E25" s="25">
        <v>400000</v>
      </c>
      <c r="F25" s="25">
        <v>400000</v>
      </c>
      <c r="G25" s="25">
        <v>83278.577699999994</v>
      </c>
      <c r="H25" s="8">
        <f t="shared" si="3"/>
        <v>-316721.42229999998</v>
      </c>
      <c r="I25" s="13">
        <f t="shared" si="1"/>
        <v>20.8</v>
      </c>
      <c r="J25" s="14">
        <f t="shared" si="2"/>
        <v>20.8</v>
      </c>
      <c r="O25" s="24"/>
    </row>
    <row r="26" spans="1:23" ht="15" hidden="1" customHeight="1">
      <c r="A26" s="2"/>
      <c r="B26" s="63"/>
      <c r="C26" s="64"/>
      <c r="D26" s="65"/>
      <c r="E26" s="20" t="e">
        <f>#REF!</f>
        <v>#REF!</v>
      </c>
      <c r="F26" s="20" t="e">
        <f>#REF!</f>
        <v>#REF!</v>
      </c>
      <c r="G26" s="20" t="e">
        <f>#REF!</f>
        <v>#REF!</v>
      </c>
      <c r="H26" s="8" t="e">
        <f t="shared" si="3"/>
        <v>#REF!</v>
      </c>
      <c r="I26" s="13" t="e">
        <f t="shared" si="1"/>
        <v>#REF!</v>
      </c>
      <c r="J26" s="14" t="e">
        <f t="shared" si="2"/>
        <v>#REF!</v>
      </c>
    </row>
    <row r="27" spans="1:23" ht="20.25" hidden="1" customHeight="1">
      <c r="A27" s="2"/>
      <c r="B27" s="63"/>
      <c r="C27" s="64"/>
      <c r="D27" s="65"/>
      <c r="E27" s="20" t="e">
        <f>#REF!</f>
        <v>#REF!</v>
      </c>
      <c r="F27" s="20" t="e">
        <f>#REF!</f>
        <v>#REF!</v>
      </c>
      <c r="G27" s="20" t="e">
        <f>#REF!</f>
        <v>#REF!</v>
      </c>
      <c r="H27" s="8" t="e">
        <f t="shared" si="3"/>
        <v>#REF!</v>
      </c>
      <c r="I27" s="13" t="e">
        <f t="shared" si="1"/>
        <v>#REF!</v>
      </c>
      <c r="J27" s="14" t="e">
        <f t="shared" si="2"/>
        <v>#REF!</v>
      </c>
    </row>
    <row r="28" spans="1:23" ht="21" hidden="1" customHeight="1">
      <c r="A28" s="2"/>
      <c r="B28" s="63"/>
      <c r="C28" s="64"/>
      <c r="D28" s="65"/>
      <c r="E28" s="20" t="e">
        <f>#REF!</f>
        <v>#REF!</v>
      </c>
      <c r="F28" s="20" t="e">
        <f>#REF!</f>
        <v>#REF!</v>
      </c>
      <c r="G28" s="20" t="e">
        <f>#REF!</f>
        <v>#REF!</v>
      </c>
      <c r="H28" s="8" t="e">
        <f t="shared" si="3"/>
        <v>#REF!</v>
      </c>
      <c r="I28" s="13"/>
      <c r="J28" s="14" t="e">
        <f t="shared" si="2"/>
        <v>#REF!</v>
      </c>
    </row>
    <row r="29" spans="1:23" ht="15" hidden="1" customHeight="1">
      <c r="A29" s="3"/>
      <c r="E29" s="20" t="e">
        <f>#REF!</f>
        <v>#REF!</v>
      </c>
      <c r="F29" s="20" t="e">
        <f>#REF!</f>
        <v>#REF!</v>
      </c>
      <c r="G29" s="20" t="e">
        <f>#REF!</f>
        <v>#REF!</v>
      </c>
      <c r="H29" s="8" t="e">
        <f t="shared" si="3"/>
        <v>#REF!</v>
      </c>
      <c r="I29" s="13" t="e">
        <f t="shared" si="1"/>
        <v>#REF!</v>
      </c>
      <c r="J29" s="14" t="e">
        <f t="shared" si="2"/>
        <v>#REF!</v>
      </c>
    </row>
    <row r="30" spans="1:23" ht="48.75" customHeight="1">
      <c r="A30" s="1">
        <v>3802390</v>
      </c>
      <c r="B30" s="61" t="s">
        <v>4</v>
      </c>
      <c r="C30" s="61"/>
      <c r="D30" s="61"/>
      <c r="E30" s="19">
        <v>10000</v>
      </c>
      <c r="F30" s="19">
        <v>10000</v>
      </c>
      <c r="G30" s="19">
        <v>9000</v>
      </c>
      <c r="H30" s="6">
        <f>SUM(G30-F30)</f>
        <v>-1000</v>
      </c>
      <c r="I30" s="11">
        <v>0</v>
      </c>
      <c r="J30" s="12">
        <f t="shared" si="2"/>
        <v>90</v>
      </c>
    </row>
    <row r="31" spans="1:23" ht="116.25" customHeight="1" thickBot="1">
      <c r="A31" s="1">
        <v>3802130</v>
      </c>
      <c r="B31" s="61" t="s">
        <v>6</v>
      </c>
      <c r="C31" s="61"/>
      <c r="D31" s="61"/>
      <c r="E31" s="21">
        <v>3930</v>
      </c>
      <c r="F31" s="21">
        <v>3930</v>
      </c>
      <c r="G31" s="21">
        <v>3930</v>
      </c>
      <c r="H31" s="6">
        <f t="shared" si="3"/>
        <v>0</v>
      </c>
      <c r="I31" s="11">
        <f t="shared" si="1"/>
        <v>100</v>
      </c>
      <c r="J31" s="12">
        <f t="shared" si="2"/>
        <v>100</v>
      </c>
    </row>
    <row r="32" spans="1:23" ht="98.25" hidden="1" customHeight="1">
      <c r="A32" s="4">
        <v>1701170</v>
      </c>
      <c r="B32" s="75" t="s">
        <v>19</v>
      </c>
      <c r="C32" s="75"/>
      <c r="D32" s="75"/>
      <c r="E32" s="22" t="e">
        <f>#REF!</f>
        <v>#REF!</v>
      </c>
      <c r="F32" s="22" t="e">
        <f>#REF!</f>
        <v>#REF!</v>
      </c>
      <c r="G32" s="22" t="e">
        <f>#REF!</f>
        <v>#REF!</v>
      </c>
      <c r="H32" s="9" t="e">
        <f>SUM(G32-F32)</f>
        <v>#REF!</v>
      </c>
      <c r="I32" s="11" t="e">
        <f>ROUND((G32/F32*100),1)</f>
        <v>#REF!</v>
      </c>
      <c r="J32" s="15" t="e">
        <f>ROUND(G32/E32*100,1)</f>
        <v>#REF!</v>
      </c>
    </row>
    <row r="33" spans="1:13" ht="51" hidden="1" customHeight="1" thickBot="1">
      <c r="A33" s="4">
        <v>1701700</v>
      </c>
      <c r="B33" s="75" t="s">
        <v>22</v>
      </c>
      <c r="C33" s="75"/>
      <c r="D33" s="75"/>
      <c r="E33" s="22"/>
      <c r="F33" s="22" t="e">
        <f>#REF!</f>
        <v>#REF!</v>
      </c>
      <c r="G33" s="22" t="e">
        <f>#REF!</f>
        <v>#REF!</v>
      </c>
      <c r="H33" s="9" t="e">
        <f t="shared" si="3"/>
        <v>#REF!</v>
      </c>
      <c r="I33" s="11" t="e">
        <f t="shared" si="1"/>
        <v>#REF!</v>
      </c>
      <c r="J33" s="15" t="e">
        <f t="shared" si="2"/>
        <v>#REF!</v>
      </c>
      <c r="L33" t="s">
        <v>20</v>
      </c>
    </row>
    <row r="34" spans="1:13" ht="28.5" customHeight="1" thickBot="1">
      <c r="A34" s="76" t="s">
        <v>0</v>
      </c>
      <c r="B34" s="77"/>
      <c r="C34" s="77"/>
      <c r="D34" s="77"/>
      <c r="E34" s="23">
        <f>SUM(E10+E13+E16+E17+E21+E30+E31+E33)</f>
        <v>2347220.7999999998</v>
      </c>
      <c r="F34" s="23">
        <f>F10+F13+F16+F17+F21+F30+F31</f>
        <v>2347220.7999999998</v>
      </c>
      <c r="G34" s="27">
        <f>G10+G13+G16+G17+G21+G30+G31</f>
        <v>2029318.9776999999</v>
      </c>
      <c r="H34" s="10">
        <f>SUM(G34-F34)</f>
        <v>-317901.82229999988</v>
      </c>
      <c r="I34" s="16">
        <f t="shared" si="1"/>
        <v>86.5</v>
      </c>
      <c r="J34" s="17">
        <f t="shared" si="2"/>
        <v>86.5</v>
      </c>
      <c r="M34" s="18"/>
    </row>
    <row r="44" spans="1:13">
      <c r="F44" s="5" t="s">
        <v>21</v>
      </c>
    </row>
    <row r="48" spans="1:13">
      <c r="E48" s="5" t="s">
        <v>21</v>
      </c>
    </row>
  </sheetData>
  <mergeCells count="35">
    <mergeCell ref="B33:D33"/>
    <mergeCell ref="A34:D34"/>
    <mergeCell ref="B26:D26"/>
    <mergeCell ref="B27:D27"/>
    <mergeCell ref="B25:D25"/>
    <mergeCell ref="B30:D30"/>
    <mergeCell ref="B28:D28"/>
    <mergeCell ref="B32:D32"/>
    <mergeCell ref="B31:D31"/>
    <mergeCell ref="B24:D24"/>
    <mergeCell ref="B20:D20"/>
    <mergeCell ref="B21:D21"/>
    <mergeCell ref="B22:D22"/>
    <mergeCell ref="B23:D23"/>
    <mergeCell ref="B10:D10"/>
    <mergeCell ref="B11:D11"/>
    <mergeCell ref="B12:D12"/>
    <mergeCell ref="B17:D17"/>
    <mergeCell ref="B19:D19"/>
    <mergeCell ref="B13:D13"/>
    <mergeCell ref="B14:D14"/>
    <mergeCell ref="B15:D15"/>
    <mergeCell ref="B16:D16"/>
    <mergeCell ref="B18:D18"/>
    <mergeCell ref="A1:J2"/>
    <mergeCell ref="A3:J3"/>
    <mergeCell ref="A4:A9"/>
    <mergeCell ref="B4:D9"/>
    <mergeCell ref="E4:J4"/>
    <mergeCell ref="E5:E9"/>
    <mergeCell ref="F5:F9"/>
    <mergeCell ref="G5:G9"/>
    <mergeCell ref="H5:H9"/>
    <mergeCell ref="I5:I9"/>
    <mergeCell ref="J5:J9"/>
  </mergeCells>
  <phoneticPr fontId="0" type="noConversion"/>
  <pageMargins left="0.59055118110236227" right="0" top="0" bottom="0" header="0.11811023622047245" footer="0.1181102362204724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зведен.фінанс.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2021-12-29T10:20:22Z</cp:lastPrinted>
  <dcterms:created xsi:type="dcterms:W3CDTF">1996-10-08T23:32:33Z</dcterms:created>
  <dcterms:modified xsi:type="dcterms:W3CDTF">2022-01-13T13:27:48Z</dcterms:modified>
</cp:coreProperties>
</file>