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320" windowHeight="12075"/>
  </bookViews>
  <sheets>
    <sheet name="Список планів" sheetId="5" r:id="rId1"/>
    <sheet name="Тип процедури" sheetId="11" r:id="rId2"/>
    <sheet name="Валюти" sheetId="6" r:id="rId3"/>
    <sheet name="Рік" sheetId="7" r:id="rId4"/>
    <sheet name="Початок проведення закупівлі" sheetId="8" r:id="rId5"/>
    <sheet name="КЕКВ" sheetId="9" r:id="rId6"/>
  </sheets>
  <calcPr calcId="124519"/>
</workbook>
</file>

<file path=xl/calcChain.xml><?xml version="1.0" encoding="utf-8"?>
<calcChain xmlns="http://schemas.openxmlformats.org/spreadsheetml/2006/main">
  <c r="A36" i="8"/>
  <c r="A35"/>
  <c r="A34"/>
  <c r="A33"/>
  <c r="A32"/>
  <c r="A31"/>
  <c r="A30"/>
  <c r="A29"/>
  <c r="A28"/>
  <c r="A27"/>
  <c r="A26"/>
  <c r="A25"/>
  <c r="A13"/>
  <c r="A12"/>
  <c r="A11"/>
  <c r="A10"/>
  <c r="A9"/>
  <c r="A8"/>
  <c r="A7"/>
  <c r="A6"/>
  <c r="A5"/>
  <c r="A4"/>
  <c r="A3"/>
  <c r="A2"/>
  <c r="A24"/>
  <c r="A23"/>
  <c r="A22"/>
  <c r="A21"/>
  <c r="A20"/>
  <c r="A19"/>
  <c r="A18"/>
  <c r="A17"/>
  <c r="A16"/>
  <c r="A15"/>
  <c r="A14"/>
  <c r="A1"/>
  <c r="A3" i="7"/>
  <c r="A1"/>
  <c r="A2"/>
</calcChain>
</file>

<file path=xl/sharedStrings.xml><?xml version="1.0" encoding="utf-8"?>
<sst xmlns="http://schemas.openxmlformats.org/spreadsheetml/2006/main" count="156" uniqueCount="126">
  <si>
    <t>Примітки</t>
  </si>
  <si>
    <t>Орієнтовний початок проведення процедури закупівлі</t>
  </si>
  <si>
    <t>Без застосування електронної системи</t>
  </si>
  <si>
    <t>Допорогові закупівлі</t>
  </si>
  <si>
    <t>open_belowThreshold</t>
  </si>
  <si>
    <t>Відкриті торги</t>
  </si>
  <si>
    <t>open_aboveThresholdUA</t>
  </si>
  <si>
    <t>Переговорна процедура для потреб оборони</t>
  </si>
  <si>
    <t>open_aboveThresholdUA.defense</t>
  </si>
  <si>
    <t>Відкриті торги з публікацією англійською мовою</t>
  </si>
  <si>
    <t>open_aboveThresholdEU</t>
  </si>
  <si>
    <t>Звіт про укладений договір</t>
  </si>
  <si>
    <t>limited_reporting</t>
  </si>
  <si>
    <t>Переговорна процедура</t>
  </si>
  <si>
    <t>limited_negotiation</t>
  </si>
  <si>
    <t>Переговорна процедура (скорочена)</t>
  </si>
  <si>
    <t>limited_negotiation.quick</t>
  </si>
  <si>
    <t>UAH</t>
  </si>
  <si>
    <t>USD</t>
  </si>
  <si>
    <t>EUR</t>
  </si>
  <si>
    <t>RUB</t>
  </si>
  <si>
    <t>GBP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</si>
  <si>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</si>
  <si>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</si>
  <si>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</si>
  <si>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</si>
  <si>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</si>
  <si>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</si>
  <si>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</si>
  <si>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</si>
  <si>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</si>
  <si>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</si>
  <si>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</si>
  <si>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</si>
  <si>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</si>
  <si>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</si>
  <si>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</si>
  <si>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</si>
  <si>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</si>
  <si>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</si>
  <si>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</si>
  <si>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</si>
  <si>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</si>
  <si>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</si>
  <si>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</si>
  <si>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</si>
  <si>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</si>
  <si>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</si>
  <si>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</si>
  <si>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</si>
  <si>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</si>
  <si>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</si>
  <si>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</si>
  <si>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</si>
  <si>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</si>
  <si>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</si>
  <si>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</si>
  <si>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</si>
  <si>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</si>
  <si>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</si>
  <si>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</si>
  <si>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</si>
  <si>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</si>
  <si>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</si>
  <si>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</si>
  <si>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</si>
  <si>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</si>
  <si>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</si>
  <si>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</si>
  <si>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</si>
  <si>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</si>
  <si>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</si>
  <si>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</si>
  <si>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</si>
  <si>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</si>
  <si>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Поточні видатки</t>
  </si>
  <si>
    <t>Капітальні видатки</t>
  </si>
  <si>
    <t>Нерозподілені видатки</t>
  </si>
  <si>
    <t>Конкурентний діалог 1-ий етап</t>
  </si>
  <si>
    <t>open_competitiveDialogueUA</t>
  </si>
  <si>
    <t>Конкурентний діалог з публікацією англійською мовою 1-ий етап</t>
  </si>
  <si>
    <t>open_competitiveDialogueEU</t>
  </si>
  <si>
    <t>Код предмета закупівлі відповідно до ДК 021:2015</t>
  </si>
  <si>
    <t>Конкретна назва предмета закупівлі</t>
  </si>
  <si>
    <t>Розмір бюджетного призначення за кошторисом або очікувана вартість предмета закупівлі</t>
  </si>
  <si>
    <t>Процедура закупівлі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</si>
  <si>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</si>
  <si>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</si>
  <si>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</si>
  <si>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</si>
  <si>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</si>
  <si>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</si>
  <si>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</si>
  <si>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</si>
  <si>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</si>
  <si>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50530000-9</t>
  </si>
  <si>
    <t>64110000-0</t>
  </si>
  <si>
    <t>Послуги з ремонту і технічного обслуговування техніки за ДК 021:2015 - 50530000-9 (Технічне обслуговування маркувальної машини)</t>
  </si>
  <si>
    <t>Код згідно з КЕКВ   (для бюджетних коштів)</t>
  </si>
  <si>
    <t>Валюта процеду-ри</t>
  </si>
  <si>
    <t>Рік проведення процеду-ри</t>
  </si>
  <si>
    <t>Поштові послуги за ДК021:2015-64110000-0 (надання послуг з пересилання письмової кореспонденції)</t>
  </si>
  <si>
    <t>січень</t>
  </si>
  <si>
    <t>Анжела МУРАХОВСЬКА</t>
  </si>
  <si>
    <t>50750000-7</t>
  </si>
  <si>
    <t>Послуги з технічного обслуговування ліфтів код ДК 021:2015 - 50750000-7 (надання послуг з технічного обслуговування ліфта)</t>
  </si>
  <si>
    <t>Закупівля без використання електронної системи</t>
  </si>
  <si>
    <t>Уповноважена особа  з питань організації та проведення закупівель/спрощених закупівель та закупівель вартість яких не перевищує 50 тис.грн</t>
  </si>
  <si>
    <t>09320000-8</t>
  </si>
  <si>
    <t>Теплова енергія</t>
  </si>
  <si>
    <t>90510000-5</t>
  </si>
  <si>
    <t>Послуги з вивезення сміття (збирання, зберігання,перевезення, утилізація, захоронення) твердих побутових відходів</t>
  </si>
  <si>
    <t>Послуги з централізованого водопостачання, із урахуванням оплати за абонентське обслуговування</t>
  </si>
  <si>
    <t>65110000-7</t>
  </si>
  <si>
    <t>Послуги з централізованого водовідведення, із урахуванням оплати за абонентське обслуговування</t>
  </si>
  <si>
    <t>90430000-0</t>
  </si>
  <si>
    <t>Відкриті торги з особливостями</t>
  </si>
  <si>
    <t>Прибирання службових приміщень та місць загального користування на 2-х поверхах адмінбудинку Держкомтелерадіо та окремо орендованих приміщень на вул. Хрещатик, 26</t>
  </si>
  <si>
    <t>90910000-9</t>
  </si>
  <si>
    <t>РІЧНИЙ ПЛАН ДЕРЖКОМТЕЛЕРАДІО НА 2024  РІК, ( ідентифікаційний  код за ЄДРПОУ 00013936)                                                                                                                  (адреса 01001,  .Київ, вул. Прорізна, 2)</t>
  </si>
  <si>
    <t>2024</t>
  </si>
  <si>
    <t>71310000-4</t>
  </si>
  <si>
    <t>Підготовка теплового пункту  до опалювального сезону 2023-2024 років будівлі за адресою: м.Київ, вул,Прорізна, 2</t>
  </si>
  <si>
    <t>травень</t>
  </si>
  <si>
    <t>СІЧЕНЬ</t>
  </si>
  <si>
    <t>Затверджені рішенням уповноваженої особи  від 25.01.2024  протокол  № 1</t>
  </si>
</sst>
</file>

<file path=xl/styles.xml><?xml version="1.0" encoding="utf-8"?>
<styleSheet xmlns="http://schemas.openxmlformats.org/spreadsheetml/2006/main">
  <numFmts count="2">
    <numFmt numFmtId="172" formatCode="_-* #,##0.00_₴_-;\-* #,##0.00_₴_-;_-* &quot;-&quot;??_₴_-;_-@_-"/>
    <numFmt numFmtId="173" formatCode="dd\.mm\.yyyy;@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73" fontId="0" fillId="0" borderId="0" xfId="0" applyNumberFormat="1"/>
    <xf numFmtId="49" fontId="0" fillId="0" borderId="0" xfId="0" applyNumberFormat="1"/>
    <xf numFmtId="0" fontId="1" fillId="0" borderId="0" xfId="0" applyFont="1"/>
    <xf numFmtId="0" fontId="0" fillId="0" borderId="0" xfId="0" applyFont="1"/>
    <xf numFmtId="0" fontId="5" fillId="0" borderId="0" xfId="0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0" fillId="2" borderId="0" xfId="0" applyFill="1"/>
    <xf numFmtId="0" fontId="4" fillId="0" borderId="0" xfId="0" applyFont="1" applyFill="1" applyBorder="1" applyAlignment="1">
      <alignment horizontal="left" vertical="justify"/>
    </xf>
    <xf numFmtId="0" fontId="11" fillId="0" borderId="0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 vertical="justify" wrapText="1"/>
    </xf>
    <xf numFmtId="0" fontId="12" fillId="0" borderId="0" xfId="0" applyFont="1" applyAlignment="1">
      <alignment wrapText="1"/>
    </xf>
    <xf numFmtId="0" fontId="13" fillId="0" borderId="0" xfId="0" applyFont="1"/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173" fontId="6" fillId="0" borderId="3" xfId="0" applyNumberFormat="1" applyFont="1" applyFill="1" applyBorder="1"/>
    <xf numFmtId="0" fontId="8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ont="1"/>
    <xf numFmtId="0" fontId="0" fillId="3" borderId="0" xfId="0" applyFill="1"/>
    <xf numFmtId="0" fontId="8" fillId="0" borderId="0" xfId="0" applyFont="1" applyAlignment="1">
      <alignment wrapText="1"/>
    </xf>
    <xf numFmtId="0" fontId="14" fillId="0" borderId="0" xfId="0" applyFont="1"/>
    <xf numFmtId="0" fontId="8" fillId="0" borderId="0" xfId="0" applyFont="1"/>
    <xf numFmtId="0" fontId="15" fillId="0" borderId="0" xfId="0" applyFont="1"/>
    <xf numFmtId="49" fontId="6" fillId="0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 wrapText="1"/>
    </xf>
    <xf numFmtId="173" fontId="4" fillId="3" borderId="3" xfId="0" applyNumberFormat="1" applyFont="1" applyFill="1" applyBorder="1"/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173" fontId="4" fillId="3" borderId="2" xfId="0" applyNumberFormat="1" applyFont="1" applyFill="1" applyBorder="1"/>
    <xf numFmtId="0" fontId="5" fillId="3" borderId="2" xfId="0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173" fontId="6" fillId="3" borderId="3" xfId="0" applyNumberFormat="1" applyFont="1" applyFill="1" applyBorder="1"/>
    <xf numFmtId="0" fontId="17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wrapText="1"/>
    </xf>
    <xf numFmtId="2" fontId="17" fillId="3" borderId="2" xfId="0" applyNumberFormat="1" applyFont="1" applyFill="1" applyBorder="1" applyAlignment="1">
      <alignment horizontal="center" vertical="center"/>
    </xf>
    <xf numFmtId="0" fontId="17" fillId="3" borderId="2" xfId="0" applyFont="1" applyFill="1" applyBorder="1"/>
    <xf numFmtId="0" fontId="17" fillId="3" borderId="0" xfId="0" applyFont="1" applyFill="1" applyAlignment="1">
      <alignment wrapText="1"/>
    </xf>
    <xf numFmtId="0" fontId="18" fillId="3" borderId="2" xfId="0" applyFont="1" applyFill="1" applyBorder="1" applyAlignment="1">
      <alignment vertical="center" wrapText="1"/>
    </xf>
    <xf numFmtId="0" fontId="16" fillId="4" borderId="2" xfId="0" applyNumberFormat="1" applyFont="1" applyFill="1" applyBorder="1" applyAlignment="1">
      <alignment horizontal="center" vertical="center" wrapText="1"/>
    </xf>
    <xf numFmtId="0" fontId="16" fillId="4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49" fontId="13" fillId="0" borderId="0" xfId="0" applyNumberFormat="1" applyFont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left" vertical="justify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4" workbookViewId="0">
      <selection activeCell="B16" sqref="B16"/>
    </sheetView>
  </sheetViews>
  <sheetFormatPr defaultRowHeight="15"/>
  <cols>
    <col min="1" max="1" width="12.140625" style="4" customWidth="1"/>
    <col min="2" max="2" width="67.28515625" style="8" customWidth="1"/>
    <col min="3" max="3" width="8.7109375" style="11" customWidth="1"/>
    <col min="4" max="4" width="15" style="7" customWidth="1"/>
    <col min="5" max="5" width="7.42578125" style="6" customWidth="1"/>
    <col min="6" max="6" width="18.42578125" style="6" customWidth="1"/>
    <col min="7" max="7" width="9.140625" style="6" customWidth="1"/>
    <col min="8" max="8" width="11.28515625" style="6" customWidth="1"/>
    <col min="9" max="9" width="20.5703125" style="1" customWidth="1"/>
  </cols>
  <sheetData>
    <row r="1" spans="1:10" ht="49.5" customHeight="1">
      <c r="A1" s="62" t="s">
        <v>119</v>
      </c>
      <c r="B1" s="62"/>
      <c r="C1" s="62"/>
      <c r="D1" s="62"/>
      <c r="E1" s="62"/>
      <c r="F1" s="62"/>
      <c r="G1" s="62"/>
      <c r="H1" s="62"/>
      <c r="I1" s="62"/>
    </row>
    <row r="2" spans="1:10" s="4" customFormat="1" ht="72.75" customHeight="1">
      <c r="A2" s="14" t="s">
        <v>82</v>
      </c>
      <c r="B2" s="15" t="s">
        <v>83</v>
      </c>
      <c r="C2" s="15" t="s">
        <v>98</v>
      </c>
      <c r="D2" s="16" t="s">
        <v>84</v>
      </c>
      <c r="E2" s="15" t="s">
        <v>99</v>
      </c>
      <c r="F2" s="15" t="s">
        <v>85</v>
      </c>
      <c r="G2" s="15" t="s">
        <v>1</v>
      </c>
      <c r="H2" s="15" t="s">
        <v>100</v>
      </c>
      <c r="I2" s="15" t="s">
        <v>0</v>
      </c>
    </row>
    <row r="3" spans="1:10" s="12" customFormat="1" ht="12.75" customHeight="1">
      <c r="A3" s="17" t="s">
        <v>86</v>
      </c>
      <c r="B3" s="17" t="s">
        <v>87</v>
      </c>
      <c r="C3" s="17" t="s">
        <v>88</v>
      </c>
      <c r="D3" s="17" t="s">
        <v>89</v>
      </c>
      <c r="E3" s="17" t="s">
        <v>90</v>
      </c>
      <c r="F3" s="17" t="s">
        <v>91</v>
      </c>
      <c r="G3" s="17" t="s">
        <v>92</v>
      </c>
      <c r="H3" s="17" t="s">
        <v>93</v>
      </c>
      <c r="I3" s="17" t="s">
        <v>94</v>
      </c>
    </row>
    <row r="4" spans="1:10" s="18" customFormat="1">
      <c r="A4" s="24"/>
      <c r="B4" s="25"/>
      <c r="C4" s="24"/>
      <c r="D4" s="26"/>
      <c r="E4" s="35"/>
      <c r="F4" s="28"/>
      <c r="G4" s="35"/>
      <c r="H4" s="35"/>
      <c r="I4" s="27"/>
    </row>
    <row r="5" spans="1:10" s="18" customFormat="1" ht="44.25" customHeight="1">
      <c r="A5" s="39" t="s">
        <v>108</v>
      </c>
      <c r="B5" s="38" t="s">
        <v>109</v>
      </c>
      <c r="C5" s="39">
        <v>2271</v>
      </c>
      <c r="D5" s="51">
        <v>970000</v>
      </c>
      <c r="E5" s="36" t="s">
        <v>17</v>
      </c>
      <c r="F5" s="59" t="s">
        <v>106</v>
      </c>
      <c r="G5" s="36" t="s">
        <v>102</v>
      </c>
      <c r="H5" s="36" t="s">
        <v>120</v>
      </c>
      <c r="I5" s="52"/>
    </row>
    <row r="6" spans="1:10" s="18" customFormat="1" ht="42.75" customHeight="1">
      <c r="A6" s="37" t="s">
        <v>95</v>
      </c>
      <c r="B6" s="38" t="s">
        <v>97</v>
      </c>
      <c r="C6" s="39">
        <v>2240</v>
      </c>
      <c r="D6" s="40">
        <v>18000</v>
      </c>
      <c r="E6" s="36" t="s">
        <v>17</v>
      </c>
      <c r="F6" s="59" t="s">
        <v>106</v>
      </c>
      <c r="G6" s="36" t="s">
        <v>102</v>
      </c>
      <c r="H6" s="36" t="s">
        <v>120</v>
      </c>
      <c r="I6" s="41"/>
      <c r="J6" s="30"/>
    </row>
    <row r="7" spans="1:10" s="18" customFormat="1" ht="39.75" customHeight="1">
      <c r="A7" s="42" t="s">
        <v>104</v>
      </c>
      <c r="B7" s="43" t="s">
        <v>105</v>
      </c>
      <c r="C7" s="44">
        <v>2240</v>
      </c>
      <c r="D7" s="45">
        <v>33595.199999999997</v>
      </c>
      <c r="E7" s="46" t="s">
        <v>17</v>
      </c>
      <c r="F7" s="59" t="s">
        <v>106</v>
      </c>
      <c r="G7" s="46" t="s">
        <v>102</v>
      </c>
      <c r="H7" s="46" t="s">
        <v>120</v>
      </c>
      <c r="I7" s="47"/>
      <c r="J7" s="30"/>
    </row>
    <row r="8" spans="1:10" s="18" customFormat="1" ht="44.25" customHeight="1">
      <c r="A8" s="42" t="s">
        <v>96</v>
      </c>
      <c r="B8" s="48" t="s">
        <v>101</v>
      </c>
      <c r="C8" s="44">
        <v>2240</v>
      </c>
      <c r="D8" s="49">
        <v>30000</v>
      </c>
      <c r="E8" s="46" t="s">
        <v>17</v>
      </c>
      <c r="F8" s="59" t="s">
        <v>106</v>
      </c>
      <c r="G8" s="46" t="s">
        <v>102</v>
      </c>
      <c r="H8" s="46" t="s">
        <v>120</v>
      </c>
      <c r="I8" s="47"/>
      <c r="J8" s="30"/>
    </row>
    <row r="9" spans="1:10" s="18" customFormat="1" ht="35.25" customHeight="1">
      <c r="A9" s="42" t="s">
        <v>113</v>
      </c>
      <c r="B9" s="48" t="s">
        <v>112</v>
      </c>
      <c r="C9" s="44">
        <v>2272</v>
      </c>
      <c r="D9" s="49">
        <v>45729.48</v>
      </c>
      <c r="E9" s="46" t="s">
        <v>17</v>
      </c>
      <c r="F9" s="59" t="s">
        <v>106</v>
      </c>
      <c r="G9" s="46" t="s">
        <v>102</v>
      </c>
      <c r="H9" s="46" t="s">
        <v>120</v>
      </c>
      <c r="I9" s="47"/>
      <c r="J9" s="30"/>
    </row>
    <row r="10" spans="1:10" s="18" customFormat="1" ht="37.5" customHeight="1">
      <c r="A10" s="42" t="s">
        <v>121</v>
      </c>
      <c r="B10" s="48" t="s">
        <v>122</v>
      </c>
      <c r="C10" s="44">
        <v>2240</v>
      </c>
      <c r="D10" s="49">
        <v>49772</v>
      </c>
      <c r="E10" s="46" t="s">
        <v>17</v>
      </c>
      <c r="F10" s="60" t="s">
        <v>106</v>
      </c>
      <c r="G10" s="46" t="s">
        <v>123</v>
      </c>
      <c r="H10" s="50" t="s">
        <v>120</v>
      </c>
      <c r="I10" s="47"/>
      <c r="J10" s="30"/>
    </row>
    <row r="11" spans="1:10" s="18" customFormat="1" ht="37.5" customHeight="1">
      <c r="A11" s="53" t="s">
        <v>110</v>
      </c>
      <c r="B11" s="54" t="s">
        <v>111</v>
      </c>
      <c r="C11" s="53">
        <v>2275</v>
      </c>
      <c r="D11" s="55">
        <v>19389.12</v>
      </c>
      <c r="E11" s="46" t="s">
        <v>17</v>
      </c>
      <c r="F11" s="59" t="s">
        <v>106</v>
      </c>
      <c r="G11" s="46" t="s">
        <v>102</v>
      </c>
      <c r="H11" s="46" t="s">
        <v>120</v>
      </c>
      <c r="I11" s="56"/>
    </row>
    <row r="12" spans="1:10" s="18" customFormat="1" ht="37.5" customHeight="1">
      <c r="A12" s="53" t="s">
        <v>118</v>
      </c>
      <c r="B12" s="57" t="s">
        <v>117</v>
      </c>
      <c r="C12" s="53">
        <v>2240</v>
      </c>
      <c r="D12" s="55">
        <v>200000</v>
      </c>
      <c r="E12" s="46" t="s">
        <v>17</v>
      </c>
      <c r="F12" s="59" t="s">
        <v>116</v>
      </c>
      <c r="G12" s="46" t="s">
        <v>102</v>
      </c>
      <c r="H12" s="46" t="s">
        <v>120</v>
      </c>
      <c r="I12" s="56"/>
    </row>
    <row r="13" spans="1:10" s="18" customFormat="1" ht="41.25" customHeight="1">
      <c r="A13" s="53" t="s">
        <v>115</v>
      </c>
      <c r="B13" s="58" t="s">
        <v>114</v>
      </c>
      <c r="C13" s="53">
        <v>2272</v>
      </c>
      <c r="D13" s="55">
        <v>40286.28</v>
      </c>
      <c r="E13" s="46" t="s">
        <v>17</v>
      </c>
      <c r="F13" s="59" t="s">
        <v>106</v>
      </c>
      <c r="G13" s="46" t="s">
        <v>124</v>
      </c>
      <c r="H13" s="46" t="s">
        <v>120</v>
      </c>
      <c r="I13" s="56"/>
    </row>
    <row r="14" spans="1:10" s="18" customFormat="1"/>
    <row r="15" spans="1:10" ht="24" customHeight="1">
      <c r="A15" s="19"/>
      <c r="B15" s="19" t="s">
        <v>125</v>
      </c>
      <c r="C15" s="20"/>
      <c r="D15" s="20"/>
      <c r="E15" s="20"/>
      <c r="F15" s="63"/>
      <c r="G15" s="63"/>
      <c r="H15" s="63"/>
    </row>
    <row r="16" spans="1:10" ht="5.25" customHeight="1">
      <c r="A16"/>
      <c r="B16"/>
      <c r="C16" s="64"/>
      <c r="D16" s="64"/>
      <c r="E16" s="64"/>
      <c r="F16" s="64"/>
      <c r="G16" s="64"/>
      <c r="H16" s="21"/>
    </row>
    <row r="17" spans="1:8" ht="45">
      <c r="A17" s="22"/>
      <c r="B17" s="31" t="s">
        <v>107</v>
      </c>
      <c r="C17" s="32"/>
      <c r="D17" s="33"/>
      <c r="E17" s="33"/>
      <c r="F17" s="33" t="s">
        <v>103</v>
      </c>
      <c r="G17" s="34"/>
      <c r="H17" s="23"/>
    </row>
    <row r="18" spans="1:8">
      <c r="A18"/>
      <c r="B18"/>
      <c r="C18"/>
      <c r="D18"/>
      <c r="E18"/>
      <c r="F18"/>
      <c r="G18"/>
      <c r="H18"/>
    </row>
    <row r="19" spans="1:8">
      <c r="A19" s="10"/>
      <c r="B19" s="61"/>
      <c r="C19" s="61"/>
      <c r="D19" s="61"/>
      <c r="E19" s="13"/>
      <c r="F19" s="5"/>
    </row>
    <row r="20" spans="1:8">
      <c r="A20" s="9"/>
      <c r="B20" s="61"/>
      <c r="C20" s="61"/>
      <c r="D20" s="61"/>
    </row>
    <row r="22" spans="1:8" ht="87" customHeight="1">
      <c r="A22" s="29"/>
    </row>
  </sheetData>
  <mergeCells count="5">
    <mergeCell ref="B20:D20"/>
    <mergeCell ref="B19:D19"/>
    <mergeCell ref="A1:I1"/>
    <mergeCell ref="F15:H15"/>
    <mergeCell ref="C16:G16"/>
  </mergeCells>
  <phoneticPr fontId="10" type="noConversion"/>
  <dataValidations count="1">
    <dataValidation type="decimal" operator="greaterThanOrEqual" allowBlank="1" showInputMessage="1" showErrorMessage="1" sqref="D21:D65536 D19 D15:D17 D4:D10">
      <formula1>0</formula1>
    </dataValidation>
  </dataValidations>
  <pageMargins left="0.70866141732283472" right="0.70866141732283472" top="0.55118110236220474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5"/>
  <cols>
    <col min="1" max="1" width="48.85546875" customWidth="1"/>
    <col min="2" max="2" width="39.42578125" customWidth="1"/>
  </cols>
  <sheetData>
    <row r="1" spans="1:2">
      <c r="A1" s="3" t="s">
        <v>2</v>
      </c>
      <c r="B1" s="3"/>
    </row>
    <row r="2" spans="1:2">
      <c r="A2" s="3" t="s">
        <v>3</v>
      </c>
      <c r="B2" s="3" t="s">
        <v>4</v>
      </c>
    </row>
    <row r="3" spans="1:2">
      <c r="A3" s="3" t="s">
        <v>5</v>
      </c>
      <c r="B3" s="3" t="s">
        <v>6</v>
      </c>
    </row>
    <row r="4" spans="1:2">
      <c r="A4" s="3" t="s">
        <v>7</v>
      </c>
      <c r="B4" s="3" t="s">
        <v>8</v>
      </c>
    </row>
    <row r="5" spans="1:2">
      <c r="A5" s="3" t="s">
        <v>9</v>
      </c>
      <c r="B5" s="3" t="s">
        <v>10</v>
      </c>
    </row>
    <row r="6" spans="1:2">
      <c r="A6" s="3" t="s">
        <v>11</v>
      </c>
      <c r="B6" s="3" t="s">
        <v>12</v>
      </c>
    </row>
    <row r="7" spans="1:2">
      <c r="A7" s="3" t="s">
        <v>13</v>
      </c>
      <c r="B7" s="3" t="s">
        <v>14</v>
      </c>
    </row>
    <row r="8" spans="1:2">
      <c r="A8" s="3" t="s">
        <v>15</v>
      </c>
      <c r="B8" s="3" t="s">
        <v>16</v>
      </c>
    </row>
    <row r="9" spans="1:2">
      <c r="A9" s="3" t="s">
        <v>78</v>
      </c>
      <c r="B9" s="3" t="s">
        <v>79</v>
      </c>
    </row>
    <row r="10" spans="1:2">
      <c r="A10" s="3" t="s">
        <v>80</v>
      </c>
      <c r="B10" s="3" t="s">
        <v>81</v>
      </c>
    </row>
  </sheetData>
  <sheetProtection password="8805" sheet="1" objects="1" scenarios="1"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H41" sqref="H41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</sheetData>
  <sheetProtection password="DD03" sheet="1" objects="1" scenarios="1"/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cols>
    <col min="1" max="1" width="19.85546875" customWidth="1"/>
  </cols>
  <sheetData>
    <row r="1" spans="1:1">
      <c r="A1">
        <f ca="1">YEAR(TODAY())-1</f>
        <v>2023</v>
      </c>
    </row>
    <row r="2" spans="1:1">
      <c r="A2">
        <f ca="1">YEAR(TODAY())</f>
        <v>2024</v>
      </c>
    </row>
    <row r="3" spans="1:1">
      <c r="A3">
        <f ca="1">YEAR(TODAY())+1</f>
        <v>2025</v>
      </c>
    </row>
  </sheetData>
  <sheetProtection password="8805" sheet="1" objects="1" scenarios="1"/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6"/>
  <sheetViews>
    <sheetView workbookViewId="0"/>
  </sheetViews>
  <sheetFormatPr defaultRowHeight="15"/>
  <cols>
    <col min="1" max="1" width="16.42578125" customWidth="1"/>
  </cols>
  <sheetData>
    <row r="1" spans="1:1">
      <c r="A1" t="str">
        <f ca="1">CONCATENATE("01.01.",YEAR(TODAY())-1)</f>
        <v>01.01.2023</v>
      </c>
    </row>
    <row r="2" spans="1:1">
      <c r="A2" t="str">
        <f ca="1">CONCATENATE("01.02.",YEAR(TODAY())-1)</f>
        <v>01.02.2023</v>
      </c>
    </row>
    <row r="3" spans="1:1">
      <c r="A3" t="str">
        <f ca="1">CONCATENATE("01.03.",YEAR(TODAY())-1)</f>
        <v>01.03.2023</v>
      </c>
    </row>
    <row r="4" spans="1:1">
      <c r="A4" t="str">
        <f ca="1">CONCATENATE("01.04.",YEAR(TODAY())-1)</f>
        <v>01.04.2023</v>
      </c>
    </row>
    <row r="5" spans="1:1">
      <c r="A5" t="str">
        <f ca="1">CONCATENATE("01.05.",YEAR(TODAY())-1)</f>
        <v>01.05.2023</v>
      </c>
    </row>
    <row r="6" spans="1:1">
      <c r="A6" t="str">
        <f ca="1">CONCATENATE("01.06.",YEAR(TODAY())-1)</f>
        <v>01.06.2023</v>
      </c>
    </row>
    <row r="7" spans="1:1">
      <c r="A7" t="str">
        <f ca="1">CONCATENATE("01.07.",YEAR(TODAY())-1)</f>
        <v>01.07.2023</v>
      </c>
    </row>
    <row r="8" spans="1:1">
      <c r="A8" t="str">
        <f ca="1">CONCATENATE("01.08.",YEAR(TODAY())-1)</f>
        <v>01.08.2023</v>
      </c>
    </row>
    <row r="9" spans="1:1">
      <c r="A9" t="str">
        <f ca="1">CONCATENATE("01.09.",YEAR(TODAY())-1)</f>
        <v>01.09.2023</v>
      </c>
    </row>
    <row r="10" spans="1:1">
      <c r="A10" t="str">
        <f ca="1">CONCATENATE("01.10.",YEAR(TODAY())-1)</f>
        <v>01.10.2023</v>
      </c>
    </row>
    <row r="11" spans="1:1">
      <c r="A11" t="str">
        <f ca="1">CONCATENATE("01.11.",YEAR(TODAY())-1)</f>
        <v>01.11.2023</v>
      </c>
    </row>
    <row r="12" spans="1:1">
      <c r="A12" t="str">
        <f ca="1">CONCATENATE("01.12.",YEAR(TODAY())-1)</f>
        <v>01.12.2023</v>
      </c>
    </row>
    <row r="13" spans="1:1">
      <c r="A13" t="str">
        <f ca="1">CONCATENATE("01.01.",YEAR(TODAY()))</f>
        <v>01.01.2024</v>
      </c>
    </row>
    <row r="14" spans="1:1">
      <c r="A14" t="str">
        <f ca="1">CONCATENATE("01.02.",YEAR(TODAY()))</f>
        <v>01.02.2024</v>
      </c>
    </row>
    <row r="15" spans="1:1">
      <c r="A15" t="str">
        <f ca="1">CONCATENATE("01.03.",YEAR(TODAY()))</f>
        <v>01.03.2024</v>
      </c>
    </row>
    <row r="16" spans="1:1">
      <c r="A16" t="str">
        <f ca="1">CONCATENATE("01.04.",YEAR(TODAY()))</f>
        <v>01.04.2024</v>
      </c>
    </row>
    <row r="17" spans="1:1">
      <c r="A17" t="str">
        <f ca="1">CONCATENATE("01.05.",YEAR(TODAY()))</f>
        <v>01.05.2024</v>
      </c>
    </row>
    <row r="18" spans="1:1">
      <c r="A18" t="str">
        <f ca="1">CONCATENATE("01.06.",YEAR(TODAY()))</f>
        <v>01.06.2024</v>
      </c>
    </row>
    <row r="19" spans="1:1">
      <c r="A19" t="str">
        <f ca="1">CONCATENATE("01.07.",YEAR(TODAY()))</f>
        <v>01.07.2024</v>
      </c>
    </row>
    <row r="20" spans="1:1">
      <c r="A20" t="str">
        <f ca="1">CONCATENATE("01.08.",YEAR(TODAY()))</f>
        <v>01.08.2024</v>
      </c>
    </row>
    <row r="21" spans="1:1">
      <c r="A21" t="str">
        <f ca="1">CONCATENATE("01.09.",YEAR(TODAY()))</f>
        <v>01.09.2024</v>
      </c>
    </row>
    <row r="22" spans="1:1">
      <c r="A22" t="str">
        <f ca="1">CONCATENATE("01.10.",YEAR(TODAY()))</f>
        <v>01.10.2024</v>
      </c>
    </row>
    <row r="23" spans="1:1">
      <c r="A23" t="str">
        <f ca="1">CONCATENATE("01.11.",YEAR(TODAY()))</f>
        <v>01.11.2024</v>
      </c>
    </row>
    <row r="24" spans="1:1">
      <c r="A24" t="str">
        <f ca="1">CONCATENATE("01.12.",YEAR(TODAY()))</f>
        <v>01.12.2024</v>
      </c>
    </row>
    <row r="25" spans="1:1">
      <c r="A25" t="str">
        <f ca="1">CONCATENATE("01.01.",YEAR(TODAY())+1)</f>
        <v>01.01.2025</v>
      </c>
    </row>
    <row r="26" spans="1:1">
      <c r="A26" t="str">
        <f ca="1">CONCATENATE("01.02.",YEAR(TODAY())+1)</f>
        <v>01.02.2025</v>
      </c>
    </row>
    <row r="27" spans="1:1">
      <c r="A27" t="str">
        <f ca="1">CONCATENATE("01.03.",YEAR(TODAY())+1)</f>
        <v>01.03.2025</v>
      </c>
    </row>
    <row r="28" spans="1:1">
      <c r="A28" t="str">
        <f ca="1">CONCATENATE("01.04.",YEAR(TODAY())+1)</f>
        <v>01.04.2025</v>
      </c>
    </row>
    <row r="29" spans="1:1">
      <c r="A29" t="str">
        <f ca="1">CONCATENATE("01.05.",YEAR(TODAY())+1)</f>
        <v>01.05.2025</v>
      </c>
    </row>
    <row r="30" spans="1:1">
      <c r="A30" t="str">
        <f ca="1">CONCATENATE("01.06.",YEAR(TODAY())+1)</f>
        <v>01.06.2025</v>
      </c>
    </row>
    <row r="31" spans="1:1">
      <c r="A31" t="str">
        <f ca="1">CONCATENATE("01.07.",YEAR(TODAY())+1)</f>
        <v>01.07.2025</v>
      </c>
    </row>
    <row r="32" spans="1:1">
      <c r="A32" t="str">
        <f ca="1">CONCATENATE("01.08.",YEAR(TODAY())+1)</f>
        <v>01.08.2025</v>
      </c>
    </row>
    <row r="33" spans="1:1">
      <c r="A33" t="str">
        <f ca="1">CONCATENATE("01.09.",YEAR(TODAY())+1)</f>
        <v>01.09.2025</v>
      </c>
    </row>
    <row r="34" spans="1:1">
      <c r="A34" t="str">
        <f ca="1">CONCATENATE("01.10.",YEAR(TODAY())+1)</f>
        <v>01.10.2025</v>
      </c>
    </row>
    <row r="35" spans="1:1">
      <c r="A35" t="str">
        <f ca="1">CONCATENATE("01.11.",YEAR(TODAY())+1)</f>
        <v>01.11.2025</v>
      </c>
    </row>
    <row r="36" spans="1:1">
      <c r="A36" t="str">
        <f ca="1">CONCATENATE("01.12.",YEAR(TODAY())+1)</f>
        <v>01.12.2025</v>
      </c>
    </row>
  </sheetData>
  <sheetProtection password="8805" sheet="1" objects="1" scenarios="1"/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topLeftCell="A13" workbookViewId="0"/>
  </sheetViews>
  <sheetFormatPr defaultRowHeight="15"/>
  <cols>
    <col min="2" max="2" width="93.85546875" bestFit="1" customWidth="1"/>
  </cols>
  <sheetData>
    <row r="1" spans="1:2">
      <c r="A1" s="2">
        <v>2000</v>
      </c>
      <c r="B1" t="s">
        <v>75</v>
      </c>
    </row>
    <row r="2" spans="1:2">
      <c r="A2" s="2">
        <v>2100</v>
      </c>
      <c r="B2" t="s">
        <v>22</v>
      </c>
    </row>
    <row r="3" spans="1:2">
      <c r="A3" s="2">
        <v>2110</v>
      </c>
      <c r="B3" t="s">
        <v>23</v>
      </c>
    </row>
    <row r="4" spans="1:2">
      <c r="A4" s="2">
        <v>2111</v>
      </c>
      <c r="B4" t="s">
        <v>24</v>
      </c>
    </row>
    <row r="5" spans="1:2">
      <c r="A5" s="2">
        <v>2112</v>
      </c>
      <c r="B5" t="s">
        <v>25</v>
      </c>
    </row>
    <row r="6" spans="1:2">
      <c r="A6" s="2">
        <v>2120</v>
      </c>
      <c r="B6" t="s">
        <v>26</v>
      </c>
    </row>
    <row r="7" spans="1:2">
      <c r="A7" s="2">
        <v>2200</v>
      </c>
      <c r="B7" t="s">
        <v>27</v>
      </c>
    </row>
    <row r="8" spans="1:2">
      <c r="A8" s="2">
        <v>2210</v>
      </c>
      <c r="B8" t="s">
        <v>28</v>
      </c>
    </row>
    <row r="9" spans="1:2">
      <c r="A9" s="2">
        <v>2220</v>
      </c>
      <c r="B9" t="s">
        <v>29</v>
      </c>
    </row>
    <row r="10" spans="1:2">
      <c r="A10" s="2">
        <v>2230</v>
      </c>
      <c r="B10" t="s">
        <v>30</v>
      </c>
    </row>
    <row r="11" spans="1:2">
      <c r="A11" s="2">
        <v>2240</v>
      </c>
      <c r="B11" t="s">
        <v>31</v>
      </c>
    </row>
    <row r="12" spans="1:2">
      <c r="A12" s="2">
        <v>2250</v>
      </c>
      <c r="B12" t="s">
        <v>32</v>
      </c>
    </row>
    <row r="13" spans="1:2">
      <c r="A13" s="2">
        <v>2260</v>
      </c>
      <c r="B13" t="s">
        <v>33</v>
      </c>
    </row>
    <row r="14" spans="1:2">
      <c r="A14" s="2">
        <v>2270</v>
      </c>
      <c r="B14" t="s">
        <v>34</v>
      </c>
    </row>
    <row r="15" spans="1:2">
      <c r="A15" s="2">
        <v>2271</v>
      </c>
      <c r="B15" t="s">
        <v>35</v>
      </c>
    </row>
    <row r="16" spans="1:2">
      <c r="A16" s="2">
        <v>2272</v>
      </c>
      <c r="B16" t="s">
        <v>36</v>
      </c>
    </row>
    <row r="17" spans="1:2">
      <c r="A17" s="2">
        <v>2273</v>
      </c>
      <c r="B17" t="s">
        <v>37</v>
      </c>
    </row>
    <row r="18" spans="1:2">
      <c r="A18" s="2">
        <v>2274</v>
      </c>
      <c r="B18" t="s">
        <v>38</v>
      </c>
    </row>
    <row r="19" spans="1:2">
      <c r="A19" s="2">
        <v>2275</v>
      </c>
      <c r="B19" t="s">
        <v>39</v>
      </c>
    </row>
    <row r="20" spans="1:2">
      <c r="A20" s="2">
        <v>2276</v>
      </c>
      <c r="B20" t="s">
        <v>40</v>
      </c>
    </row>
    <row r="21" spans="1:2">
      <c r="A21" s="2">
        <v>2280</v>
      </c>
      <c r="B21" t="s">
        <v>41</v>
      </c>
    </row>
    <row r="22" spans="1:2">
      <c r="A22" s="2">
        <v>2281</v>
      </c>
      <c r="B22" t="s">
        <v>42</v>
      </c>
    </row>
    <row r="23" spans="1:2">
      <c r="A23" s="2">
        <v>2282</v>
      </c>
      <c r="B23" t="s">
        <v>43</v>
      </c>
    </row>
    <row r="24" spans="1:2">
      <c r="A24" s="2">
        <v>2400</v>
      </c>
      <c r="B24" t="s">
        <v>44</v>
      </c>
    </row>
    <row r="25" spans="1:2">
      <c r="A25" s="2">
        <v>2410</v>
      </c>
      <c r="B25" t="s">
        <v>45</v>
      </c>
    </row>
    <row r="26" spans="1:2">
      <c r="A26" s="2">
        <v>2420</v>
      </c>
      <c r="B26" t="s">
        <v>46</v>
      </c>
    </row>
    <row r="27" spans="1:2">
      <c r="A27" s="2">
        <v>2600</v>
      </c>
      <c r="B27" t="s">
        <v>47</v>
      </c>
    </row>
    <row r="28" spans="1:2">
      <c r="A28" s="2">
        <v>2610</v>
      </c>
      <c r="B28" t="s">
        <v>48</v>
      </c>
    </row>
    <row r="29" spans="1:2">
      <c r="A29" s="2">
        <v>2620</v>
      </c>
      <c r="B29" t="s">
        <v>49</v>
      </c>
    </row>
    <row r="30" spans="1:2">
      <c r="A30" s="2">
        <v>2630</v>
      </c>
      <c r="B30" t="s">
        <v>50</v>
      </c>
    </row>
    <row r="31" spans="1:2">
      <c r="A31" s="2">
        <v>2700</v>
      </c>
      <c r="B31" t="s">
        <v>51</v>
      </c>
    </row>
    <row r="32" spans="1:2">
      <c r="A32" s="2">
        <v>2710</v>
      </c>
      <c r="B32" t="s">
        <v>52</v>
      </c>
    </row>
    <row r="33" spans="1:2">
      <c r="A33" s="2">
        <v>2720</v>
      </c>
      <c r="B33" t="s">
        <v>53</v>
      </c>
    </row>
    <row r="34" spans="1:2">
      <c r="A34" s="2">
        <v>2730</v>
      </c>
      <c r="B34" t="s">
        <v>54</v>
      </c>
    </row>
    <row r="35" spans="1:2">
      <c r="A35" s="2">
        <v>2800</v>
      </c>
      <c r="B35" t="s">
        <v>55</v>
      </c>
    </row>
    <row r="36" spans="1:2">
      <c r="A36" s="2">
        <v>3000</v>
      </c>
      <c r="B36" t="s">
        <v>76</v>
      </c>
    </row>
    <row r="37" spans="1:2">
      <c r="A37" s="2">
        <v>3100</v>
      </c>
      <c r="B37" t="s">
        <v>56</v>
      </c>
    </row>
    <row r="38" spans="1:2">
      <c r="A38" s="2">
        <v>3110</v>
      </c>
      <c r="B38" t="s">
        <v>57</v>
      </c>
    </row>
    <row r="39" spans="1:2">
      <c r="A39" s="2">
        <v>3120</v>
      </c>
      <c r="B39" t="s">
        <v>58</v>
      </c>
    </row>
    <row r="40" spans="1:2">
      <c r="A40" s="2">
        <v>3121</v>
      </c>
      <c r="B40" t="s">
        <v>59</v>
      </c>
    </row>
    <row r="41" spans="1:2">
      <c r="A41" s="2">
        <v>3122</v>
      </c>
      <c r="B41" t="s">
        <v>60</v>
      </c>
    </row>
    <row r="42" spans="1:2">
      <c r="A42" s="2">
        <v>3130</v>
      </c>
      <c r="B42" t="s">
        <v>61</v>
      </c>
    </row>
    <row r="43" spans="1:2">
      <c r="A43" s="2">
        <v>3131</v>
      </c>
      <c r="B43" t="s">
        <v>62</v>
      </c>
    </row>
    <row r="44" spans="1:2">
      <c r="A44" s="2">
        <v>3132</v>
      </c>
      <c r="B44" t="s">
        <v>63</v>
      </c>
    </row>
    <row r="45" spans="1:2">
      <c r="A45" s="2">
        <v>3140</v>
      </c>
      <c r="B45" t="s">
        <v>64</v>
      </c>
    </row>
    <row r="46" spans="1:2">
      <c r="A46" s="2">
        <v>3141</v>
      </c>
      <c r="B46" t="s">
        <v>65</v>
      </c>
    </row>
    <row r="47" spans="1:2">
      <c r="A47" s="2">
        <v>3142</v>
      </c>
      <c r="B47" t="s">
        <v>66</v>
      </c>
    </row>
    <row r="48" spans="1:2">
      <c r="A48" s="2">
        <v>3143</v>
      </c>
      <c r="B48" t="s">
        <v>67</v>
      </c>
    </row>
    <row r="49" spans="1:2">
      <c r="A49" s="2">
        <v>3150</v>
      </c>
      <c r="B49" t="s">
        <v>68</v>
      </c>
    </row>
    <row r="50" spans="1:2">
      <c r="A50" s="2">
        <v>3160</v>
      </c>
      <c r="B50" t="s">
        <v>69</v>
      </c>
    </row>
    <row r="51" spans="1:2">
      <c r="A51" s="2">
        <v>3200</v>
      </c>
      <c r="B51" t="s">
        <v>70</v>
      </c>
    </row>
    <row r="52" spans="1:2">
      <c r="A52" s="2">
        <v>3210</v>
      </c>
      <c r="B52" t="s">
        <v>71</v>
      </c>
    </row>
    <row r="53" spans="1:2">
      <c r="A53" s="2">
        <v>3220</v>
      </c>
      <c r="B53" t="s">
        <v>72</v>
      </c>
    </row>
    <row r="54" spans="1:2">
      <c r="A54" s="2">
        <v>3230</v>
      </c>
      <c r="B54" t="s">
        <v>73</v>
      </c>
    </row>
    <row r="55" spans="1:2">
      <c r="A55" s="2">
        <v>3240</v>
      </c>
      <c r="B55" t="s">
        <v>74</v>
      </c>
    </row>
    <row r="56" spans="1:2">
      <c r="A56" s="2">
        <v>9000</v>
      </c>
      <c r="B56" t="s">
        <v>77</v>
      </c>
    </row>
  </sheetData>
  <sheetProtection password="8805" sheet="1" objects="1" scenarios="1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Список планів</vt:lpstr>
      <vt:lpstr>Тип процедури</vt:lpstr>
      <vt:lpstr>Валюти</vt:lpstr>
      <vt:lpstr>Рік</vt:lpstr>
      <vt:lpstr>Початок проведення закупівлі</vt:lpstr>
      <vt:lpstr>КЕКВ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User</cp:lastModifiedBy>
  <cp:lastPrinted>2024-02-06T11:21:35Z</cp:lastPrinted>
  <dcterms:created xsi:type="dcterms:W3CDTF">2016-08-26T07:59:59Z</dcterms:created>
  <dcterms:modified xsi:type="dcterms:W3CDTF">2024-02-06T11:24:56Z</dcterms:modified>
</cp:coreProperties>
</file>