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CE40FA4-36F8-4E59-BA98-1EBBCABDE3B8}" xr6:coauthVersionLast="47" xr6:coauthVersionMax="47" xr10:uidLastSave="{00000000-0000-0000-0000-000000000000}"/>
  <bookViews>
    <workbookView xWindow="3150" yWindow="3150" windowWidth="21600" windowHeight="11385" xr2:uid="{91A3D043-5E66-419F-9374-A49B5C7FF2F2}"/>
  </bookViews>
  <sheets>
    <sheet name="Список планів" sheetId="5" r:id="rId1"/>
    <sheet name="Тип процедури" sheetId="11" r:id="rId2"/>
    <sheet name="Валюти" sheetId="6" r:id="rId3"/>
    <sheet name="Рік" sheetId="7" r:id="rId4"/>
    <sheet name="Початок проведення закупівлі" sheetId="8" r:id="rId5"/>
    <sheet name="КЕКВ" sheetId="9" r:id="rId6"/>
  </sheets>
  <calcPr calcId="191029"/>
</workbook>
</file>

<file path=xl/calcChain.xml><?xml version="1.0" encoding="utf-8"?>
<calcChain xmlns="http://schemas.openxmlformats.org/spreadsheetml/2006/main">
  <c r="A36" i="8" l="1"/>
  <c r="A35" i="8"/>
  <c r="A34" i="8"/>
  <c r="A33" i="8"/>
  <c r="A32" i="8"/>
  <c r="A31" i="8"/>
  <c r="A30" i="8"/>
  <c r="A29" i="8"/>
  <c r="A28" i="8"/>
  <c r="A27" i="8"/>
  <c r="A26" i="8"/>
  <c r="A25" i="8"/>
  <c r="A13" i="8"/>
  <c r="A12" i="8"/>
  <c r="A11" i="8"/>
  <c r="A10" i="8"/>
  <c r="A9" i="8"/>
  <c r="A8" i="8"/>
  <c r="A7" i="8"/>
  <c r="A6" i="8"/>
  <c r="A5" i="8"/>
  <c r="A4" i="8"/>
  <c r="A3" i="8"/>
  <c r="A2" i="8"/>
  <c r="A24" i="8"/>
  <c r="A23" i="8"/>
  <c r="A22" i="8"/>
  <c r="A21" i="8"/>
  <c r="A20" i="8"/>
  <c r="A19" i="8"/>
  <c r="A18" i="8"/>
  <c r="A17" i="8"/>
  <c r="A16" i="8"/>
  <c r="A15" i="8"/>
  <c r="A14" i="8"/>
  <c r="A1" i="8"/>
  <c r="A3" i="7"/>
  <c r="A1" i="7"/>
  <c r="A2" i="7"/>
</calcChain>
</file>

<file path=xl/sharedStrings.xml><?xml version="1.0" encoding="utf-8"?>
<sst xmlns="http://schemas.openxmlformats.org/spreadsheetml/2006/main" count="150" uniqueCount="123">
  <si>
    <t>Примітки</t>
  </si>
  <si>
    <t>Орієнтовний початок проведення процедури закупівлі</t>
  </si>
  <si>
    <t>Без застосування електронної системи</t>
  </si>
  <si>
    <t>Допорогові закупівлі</t>
  </si>
  <si>
    <t>open_belowThreshold</t>
  </si>
  <si>
    <t>Відкриті торги</t>
  </si>
  <si>
    <t>open_aboveThresholdUA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</si>
  <si>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</si>
  <si>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</si>
  <si>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</si>
  <si>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</si>
  <si>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Звіт про укладений договір</t>
  </si>
  <si>
    <t>limited_reporting</t>
  </si>
  <si>
    <t>Переговорна процедура</t>
  </si>
  <si>
    <t>limited_negotiation</t>
  </si>
  <si>
    <t>Переговорна процедура (скорочена)</t>
  </si>
  <si>
    <t>limited_negotiation.quick</t>
  </si>
  <si>
    <t>UAH</t>
  </si>
  <si>
    <t>USD</t>
  </si>
  <si>
    <t>EUR</t>
  </si>
  <si>
    <t>RUB</t>
  </si>
  <si>
    <t>GBP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</si>
  <si>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</si>
  <si>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</si>
  <si>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</si>
  <si>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</si>
  <si>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</si>
  <si>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</si>
  <si>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</si>
  <si>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</si>
  <si>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</si>
  <si>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</si>
  <si>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</si>
  <si>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</si>
  <si>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</si>
  <si>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</si>
  <si>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</si>
  <si>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</si>
  <si>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</si>
  <si>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</si>
  <si>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</si>
  <si>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</si>
  <si>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</si>
  <si>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</si>
  <si>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</si>
  <si>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</si>
  <si>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</si>
  <si>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</si>
  <si>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</si>
  <si>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</si>
  <si>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</si>
  <si>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</si>
  <si>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</si>
  <si>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</si>
  <si>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</si>
  <si>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</si>
  <si>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</si>
  <si>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</si>
  <si>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</si>
  <si>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</si>
  <si>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</si>
  <si>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</si>
  <si>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</si>
  <si>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</si>
  <si>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</si>
  <si>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</si>
  <si>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</si>
  <si>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</si>
  <si>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</si>
  <si>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</si>
  <si>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</si>
  <si>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</si>
  <si>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</si>
  <si>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</si>
  <si>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</si>
  <si>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Поточні видатки</t>
  </si>
  <si>
    <t>Капітальні видатки</t>
  </si>
  <si>
    <t>Нерозподілені видатки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</si>
  <si>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</si>
  <si>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</si>
  <si>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</si>
  <si>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</si>
  <si>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Код предмета закупівлі відповідно до ДК 021:2015</t>
  </si>
  <si>
    <t>Конкретна назва предмета закупівлі</t>
  </si>
  <si>
    <t>Розмір бюджетного призначення за кошторисом або очікувана вартість предмета закупівлі</t>
  </si>
  <si>
    <t>Процедура закупівлі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</si>
  <si>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</si>
  <si>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</si>
  <si>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</si>
  <si>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</si>
  <si>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</si>
  <si>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</si>
  <si>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</si>
  <si>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</si>
  <si>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</si>
  <si>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64110000-0</t>
  </si>
  <si>
    <t>Код згідно з КЕКВ   (для бюджетних коштів)</t>
  </si>
  <si>
    <t>Валюта процеду-ри</t>
  </si>
  <si>
    <t>Рік проведення процеду-ри</t>
  </si>
  <si>
    <t>січень</t>
  </si>
  <si>
    <t>Анжела МУРАХОВСЬКА</t>
  </si>
  <si>
    <t>50750000-7</t>
  </si>
  <si>
    <t>Послуги з технічного обслуговування ліфтів код ДК 021:2015 - 50750000-7 (надання послуг з технічного обслуговування ліфта)</t>
  </si>
  <si>
    <t>Закупівля без використання електронної системи</t>
  </si>
  <si>
    <t>09320000-8</t>
  </si>
  <si>
    <t>Теплова енергія</t>
  </si>
  <si>
    <t>72410000-7</t>
  </si>
  <si>
    <t>Послуги з доступу до мережі Інтернет</t>
  </si>
  <si>
    <t>2025</t>
  </si>
  <si>
    <t>Поштові послуги за ДК021:2015-64110000-0 (надання послуг з пересилання  внутрішньої письмової кореспонденції з оплатою шляхом нанесення відбітка про оплату)</t>
  </si>
  <si>
    <t>90510000-5</t>
  </si>
  <si>
    <t>Послуги з вивезення сміття (збирання, зберігання,перевезення, утилізація, захоронення) твердих побутових відходів</t>
  </si>
  <si>
    <t>В.о. головного спеціаліста з публічних закупівель -уповноважена особа</t>
  </si>
  <si>
    <t>РІЧНИЙ ПЛАН ДЕРЖКОМТЕЛЕРАДІО (ЗІ ЗМІНАМИ) НА 2025  РІК, (ідентифікаційний  код за ЄДРПОУ 00013936)                                                                                                                  (адреса 01001,  Київ, вул. Прорізна, 2)</t>
  </si>
  <si>
    <t>Система контролю  та управління доступом</t>
  </si>
  <si>
    <t>35120000-1</t>
  </si>
  <si>
    <t>лютий</t>
  </si>
  <si>
    <t>50720000-8</t>
  </si>
  <si>
    <t>Аварійний ремонт трубопроводів системи горячого водопостачання в будівлі за адресою м.Київ, вул. Прорізна,2</t>
  </si>
  <si>
    <t>90910000-9</t>
  </si>
  <si>
    <t>Прибирання службових приміщень та місць загального користування адмінбудинку Держкомтелерадіо та окремо орендованих приміщень на вул. Хрещатик, 26</t>
  </si>
  <si>
    <t>відкриті торги з особливостями</t>
  </si>
  <si>
    <t>Затверджені рішенням уповноваженої особи  від 20.02.2025  протокол 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</si>
</sst>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_-* #,##0.00_₴_-;\-* #,##0.00_₴_-;_-* &quot;-&quot;??_₴_-;_-@_-"/>
    <numFmt numFmtId="175" formatCode="dd\.mm\.yyyy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75" fontId="0" fillId="0" borderId="0" xfId="0" applyNumberFormat="1"/>
    <xf numFmtId="49" fontId="0" fillId="0" borderId="0" xfId="0" applyNumberFormat="1"/>
    <xf numFmtId="0" fontId="1" fillId="0" borderId="0" xfId="0" applyFont="1"/>
    <xf numFmtId="0" fontId="0" fillId="0" borderId="0" xfId="0" applyFont="1"/>
    <xf numFmtId="0" fontId="5" fillId="0" borderId="0" xfId="0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2" borderId="0" xfId="0" applyFill="1"/>
    <xf numFmtId="0" fontId="4" fillId="0" borderId="0" xfId="0" applyFont="1" applyFill="1" applyBorder="1" applyAlignment="1">
      <alignment horizontal="left" vertical="justify"/>
    </xf>
    <xf numFmtId="0" fontId="11" fillId="0" borderId="0" xfId="0" applyFont="1" applyFill="1" applyBorder="1" applyAlignment="1">
      <alignment horizontal="left" vertical="justify" wrapText="1"/>
    </xf>
    <xf numFmtId="0" fontId="5" fillId="0" borderId="0" xfId="0" applyFont="1" applyFill="1" applyBorder="1" applyAlignment="1">
      <alignment horizontal="left" vertical="justify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175" fontId="6" fillId="0" borderId="3" xfId="0" applyNumberFormat="1" applyFont="1" applyFill="1" applyBorder="1"/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0" fontId="0" fillId="3" borderId="0" xfId="0" applyFill="1"/>
    <xf numFmtId="0" fontId="8" fillId="0" borderId="0" xfId="0" applyFont="1" applyAlignment="1">
      <alignment wrapText="1"/>
    </xf>
    <xf numFmtId="0" fontId="14" fillId="0" borderId="0" xfId="0" applyFont="1"/>
    <xf numFmtId="0" fontId="8" fillId="0" borderId="0" xfId="0" applyFont="1"/>
    <xf numFmtId="0" fontId="15" fillId="0" borderId="0" xfId="0" applyFont="1"/>
    <xf numFmtId="49" fontId="6" fillId="0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175" fontId="4" fillId="3" borderId="2" xfId="0" applyNumberFormat="1" applyFont="1" applyFill="1" applyBorder="1"/>
    <xf numFmtId="0" fontId="5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175" fontId="6" fillId="3" borderId="3" xfId="0" applyNumberFormat="1" applyFont="1" applyFill="1" applyBorder="1"/>
    <xf numFmtId="0" fontId="16" fillId="4" borderId="2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175" fontId="4" fillId="3" borderId="2" xfId="0" applyNumberFormat="1" applyFont="1" applyFill="1" applyBorder="1" applyAlignment="1">
      <alignment vertical="center" wrapText="1"/>
    </xf>
    <xf numFmtId="0" fontId="18" fillId="0" borderId="0" xfId="0" applyNumberFormat="1" applyFont="1" applyAlignment="1">
      <alignment wrapText="1"/>
    </xf>
    <xf numFmtId="0" fontId="17" fillId="0" borderId="2" xfId="0" applyFont="1" applyBorder="1" applyAlignment="1">
      <alignment wrapText="1"/>
    </xf>
    <xf numFmtId="0" fontId="4" fillId="0" borderId="0" xfId="0" applyFont="1" applyFill="1" applyBorder="1" applyAlignment="1">
      <alignment horizontal="right" vertical="top" wrapText="1"/>
    </xf>
    <xf numFmtId="49" fontId="13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left" vertical="justify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2457-9403-4033-AD56-910AAEE14F86}">
  <dimension ref="A1:J21"/>
  <sheetViews>
    <sheetView tabSelected="1" topLeftCell="A2" workbookViewId="0">
      <selection activeCell="D14" sqref="D14"/>
    </sheetView>
  </sheetViews>
  <sheetFormatPr defaultRowHeight="15" x14ac:dyDescent="0.25"/>
  <cols>
    <col min="1" max="1" width="12.140625" style="4" customWidth="1"/>
    <col min="2" max="2" width="55.85546875" style="8" customWidth="1"/>
    <col min="3" max="3" width="8.7109375" style="11" customWidth="1"/>
    <col min="4" max="4" width="15" style="7" customWidth="1"/>
    <col min="5" max="5" width="7.42578125" style="6" customWidth="1"/>
    <col min="6" max="6" width="18.42578125" style="6" customWidth="1"/>
    <col min="7" max="7" width="9.140625" style="6" customWidth="1"/>
    <col min="8" max="8" width="11.28515625" style="6" customWidth="1"/>
    <col min="9" max="9" width="20.5703125" style="1" customWidth="1"/>
  </cols>
  <sheetData>
    <row r="1" spans="1:10" ht="49.5" customHeight="1" x14ac:dyDescent="0.25">
      <c r="A1" s="60" t="s">
        <v>113</v>
      </c>
      <c r="B1" s="60"/>
      <c r="C1" s="60"/>
      <c r="D1" s="60"/>
      <c r="E1" s="60"/>
      <c r="F1" s="60"/>
      <c r="G1" s="60"/>
      <c r="H1" s="60"/>
      <c r="I1" s="60"/>
    </row>
    <row r="2" spans="1:10" s="4" customFormat="1" ht="72.75" customHeight="1" x14ac:dyDescent="0.25">
      <c r="A2" s="14" t="s">
        <v>82</v>
      </c>
      <c r="B2" s="15" t="s">
        <v>83</v>
      </c>
      <c r="C2" s="15" t="s">
        <v>96</v>
      </c>
      <c r="D2" s="16" t="s">
        <v>84</v>
      </c>
      <c r="E2" s="15" t="s">
        <v>97</v>
      </c>
      <c r="F2" s="15" t="s">
        <v>85</v>
      </c>
      <c r="G2" s="15" t="s">
        <v>1</v>
      </c>
      <c r="H2" s="15" t="s">
        <v>98</v>
      </c>
      <c r="I2" s="15" t="s">
        <v>0</v>
      </c>
    </row>
    <row r="3" spans="1:10" s="12" customFormat="1" ht="12.75" customHeight="1" x14ac:dyDescent="0.2">
      <c r="A3" s="17" t="s">
        <v>86</v>
      </c>
      <c r="B3" s="17" t="s">
        <v>87</v>
      </c>
      <c r="C3" s="17" t="s">
        <v>88</v>
      </c>
      <c r="D3" s="17" t="s">
        <v>89</v>
      </c>
      <c r="E3" s="17" t="s">
        <v>90</v>
      </c>
      <c r="F3" s="17" t="s">
        <v>91</v>
      </c>
      <c r="G3" s="17" t="s">
        <v>92</v>
      </c>
      <c r="H3" s="17" t="s">
        <v>93</v>
      </c>
      <c r="I3" s="17" t="s">
        <v>94</v>
      </c>
    </row>
    <row r="4" spans="1:10" s="18" customFormat="1" x14ac:dyDescent="0.25">
      <c r="A4" s="24"/>
      <c r="B4" s="25"/>
      <c r="C4" s="24"/>
      <c r="D4" s="26"/>
      <c r="E4" s="35"/>
      <c r="F4" s="28"/>
      <c r="G4" s="35"/>
      <c r="H4" s="35"/>
      <c r="I4" s="27"/>
    </row>
    <row r="5" spans="1:10" s="18" customFormat="1" ht="44.25" customHeight="1" x14ac:dyDescent="0.25">
      <c r="A5" s="38" t="s">
        <v>104</v>
      </c>
      <c r="B5" s="37" t="s">
        <v>105</v>
      </c>
      <c r="C5" s="38">
        <v>2271</v>
      </c>
      <c r="D5" s="48">
        <v>970000</v>
      </c>
      <c r="E5" s="36" t="s">
        <v>17</v>
      </c>
      <c r="F5" s="50" t="s">
        <v>103</v>
      </c>
      <c r="G5" s="36" t="s">
        <v>99</v>
      </c>
      <c r="H5" s="36" t="s">
        <v>108</v>
      </c>
      <c r="I5" s="49"/>
    </row>
    <row r="6" spans="1:10" s="18" customFormat="1" ht="33" customHeight="1" x14ac:dyDescent="0.25">
      <c r="A6" s="38" t="s">
        <v>115</v>
      </c>
      <c r="B6" s="37" t="s">
        <v>114</v>
      </c>
      <c r="C6" s="38">
        <v>2210</v>
      </c>
      <c r="D6" s="48">
        <v>3500</v>
      </c>
      <c r="E6" s="36" t="s">
        <v>17</v>
      </c>
      <c r="F6" s="50" t="s">
        <v>103</v>
      </c>
      <c r="G6" s="36" t="s">
        <v>116</v>
      </c>
      <c r="H6" s="36" t="s">
        <v>108</v>
      </c>
      <c r="I6" s="49"/>
    </row>
    <row r="7" spans="1:10" s="18" customFormat="1" ht="33" customHeight="1" x14ac:dyDescent="0.25">
      <c r="A7" s="38" t="s">
        <v>117</v>
      </c>
      <c r="B7" s="57" t="s">
        <v>118</v>
      </c>
      <c r="C7" s="38">
        <v>2240</v>
      </c>
      <c r="D7" s="48">
        <v>12955</v>
      </c>
      <c r="E7" s="36" t="s">
        <v>17</v>
      </c>
      <c r="F7" s="50" t="s">
        <v>103</v>
      </c>
      <c r="G7" s="36" t="s">
        <v>116</v>
      </c>
      <c r="H7" s="36" t="s">
        <v>108</v>
      </c>
      <c r="I7" s="49"/>
    </row>
    <row r="8" spans="1:10" s="18" customFormat="1" ht="39.75" customHeight="1" x14ac:dyDescent="0.25">
      <c r="A8" s="39" t="s">
        <v>101</v>
      </c>
      <c r="B8" s="40" t="s">
        <v>102</v>
      </c>
      <c r="C8" s="41">
        <v>2240</v>
      </c>
      <c r="D8" s="42">
        <v>33595.199999999997</v>
      </c>
      <c r="E8" s="43" t="s">
        <v>17</v>
      </c>
      <c r="F8" s="50" t="s">
        <v>103</v>
      </c>
      <c r="G8" s="43" t="s">
        <v>99</v>
      </c>
      <c r="H8" s="43" t="s">
        <v>108</v>
      </c>
      <c r="I8" s="44"/>
      <c r="J8" s="30"/>
    </row>
    <row r="9" spans="1:10" s="18" customFormat="1" ht="44.25" customHeight="1" x14ac:dyDescent="0.25">
      <c r="A9" s="39" t="s">
        <v>95</v>
      </c>
      <c r="B9" s="45" t="s">
        <v>109</v>
      </c>
      <c r="C9" s="41">
        <v>2240</v>
      </c>
      <c r="D9" s="46">
        <v>39600</v>
      </c>
      <c r="E9" s="43" t="s">
        <v>17</v>
      </c>
      <c r="F9" s="50" t="s">
        <v>103</v>
      </c>
      <c r="G9" s="43" t="s">
        <v>99</v>
      </c>
      <c r="H9" s="43" t="s">
        <v>108</v>
      </c>
      <c r="I9" s="44"/>
      <c r="J9" s="30"/>
    </row>
    <row r="10" spans="1:10" s="18" customFormat="1" ht="37.5" customHeight="1" x14ac:dyDescent="0.25">
      <c r="A10" s="39" t="s">
        <v>106</v>
      </c>
      <c r="B10" s="45" t="s">
        <v>107</v>
      </c>
      <c r="C10" s="41">
        <v>2240</v>
      </c>
      <c r="D10" s="46">
        <v>79200</v>
      </c>
      <c r="E10" s="43" t="s">
        <v>17</v>
      </c>
      <c r="F10" s="51" t="s">
        <v>103</v>
      </c>
      <c r="G10" s="43" t="s">
        <v>99</v>
      </c>
      <c r="H10" s="47" t="s">
        <v>108</v>
      </c>
      <c r="I10" s="44"/>
      <c r="J10" s="30"/>
    </row>
    <row r="11" spans="1:10" s="18" customFormat="1" ht="37.5" customHeight="1" x14ac:dyDescent="0.25">
      <c r="A11" s="53" t="s">
        <v>110</v>
      </c>
      <c r="B11" s="52" t="s">
        <v>111</v>
      </c>
      <c r="C11" s="53">
        <v>2275</v>
      </c>
      <c r="D11" s="54">
        <v>19389.12</v>
      </c>
      <c r="E11" s="55" t="s">
        <v>17</v>
      </c>
      <c r="F11" s="55" t="s">
        <v>103</v>
      </c>
      <c r="G11" s="55" t="s">
        <v>99</v>
      </c>
      <c r="H11" s="55" t="s">
        <v>108</v>
      </c>
      <c r="I11" s="56"/>
      <c r="J11" s="30"/>
    </row>
    <row r="12" spans="1:10" s="18" customFormat="1" ht="54.75" customHeight="1" x14ac:dyDescent="0.25">
      <c r="A12" s="53" t="s">
        <v>119</v>
      </c>
      <c r="B12" s="58" t="s">
        <v>120</v>
      </c>
      <c r="C12" s="53">
        <v>2240</v>
      </c>
      <c r="D12" s="54">
        <v>190000</v>
      </c>
      <c r="E12" s="55" t="s">
        <v>17</v>
      </c>
      <c r="F12" s="55" t="s">
        <v>121</v>
      </c>
      <c r="G12" s="55" t="s">
        <v>116</v>
      </c>
      <c r="H12" s="55" t="s">
        <v>108</v>
      </c>
      <c r="I12" s="56"/>
      <c r="J12" s="30"/>
    </row>
    <row r="13" spans="1:10" s="18" customFormat="1" x14ac:dyDescent="0.25"/>
    <row r="14" spans="1:10" ht="27.75" customHeight="1" x14ac:dyDescent="0.25">
      <c r="A14" s="19"/>
      <c r="B14" s="19" t="s">
        <v>122</v>
      </c>
      <c r="C14" s="20"/>
      <c r="D14" s="20"/>
      <c r="E14" s="20"/>
      <c r="F14" s="61"/>
      <c r="G14" s="61"/>
      <c r="H14" s="61"/>
    </row>
    <row r="15" spans="1:10" ht="15.75" customHeight="1" x14ac:dyDescent="0.25">
      <c r="A15"/>
      <c r="B15"/>
      <c r="C15" s="62"/>
      <c r="D15" s="62"/>
      <c r="E15" s="62"/>
      <c r="F15" s="62"/>
      <c r="G15" s="62"/>
      <c r="H15" s="21"/>
    </row>
    <row r="16" spans="1:10" ht="30" x14ac:dyDescent="0.25">
      <c r="A16" s="22"/>
      <c r="B16" s="31" t="s">
        <v>112</v>
      </c>
      <c r="C16" s="32"/>
      <c r="D16" s="33"/>
      <c r="E16" s="33"/>
      <c r="F16" s="33" t="s">
        <v>100</v>
      </c>
      <c r="G16" s="34"/>
      <c r="H16" s="23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 s="10"/>
      <c r="B18" s="59"/>
      <c r="C18" s="59"/>
      <c r="D18" s="59"/>
      <c r="E18" s="13"/>
      <c r="F18" s="5"/>
    </row>
    <row r="19" spans="1:8" x14ac:dyDescent="0.25">
      <c r="A19" s="9"/>
      <c r="B19" s="59"/>
      <c r="C19" s="59"/>
      <c r="D19" s="59"/>
    </row>
    <row r="21" spans="1:8" ht="87" customHeight="1" x14ac:dyDescent="0.25">
      <c r="A21" s="29"/>
    </row>
  </sheetData>
  <mergeCells count="5">
    <mergeCell ref="B19:D19"/>
    <mergeCell ref="B18:D18"/>
    <mergeCell ref="A1:I1"/>
    <mergeCell ref="F14:H14"/>
    <mergeCell ref="C15:G15"/>
  </mergeCells>
  <phoneticPr fontId="10" type="noConversion"/>
  <dataValidations count="1">
    <dataValidation type="decimal" operator="greaterThanOrEqual" allowBlank="1" showInputMessage="1" showErrorMessage="1" sqref="D18 D14:D16 D20:D65536 D4:D12" xr:uid="{B369D145-9CF8-4AF5-8CD6-A1A0522F06E5}">
      <formula1>0</formula1>
    </dataValidation>
  </dataValidations>
  <pageMargins left="0.70866141732283472" right="0.70866141732283472" top="0.55118110236220474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4C35F-9EE2-45D9-9456-91B1B9A86BEF}">
  <dimension ref="A1:B10"/>
  <sheetViews>
    <sheetView workbookViewId="0"/>
  </sheetViews>
  <sheetFormatPr defaultRowHeight="15" x14ac:dyDescent="0.25"/>
  <cols>
    <col min="1" max="1" width="48.85546875" customWidth="1"/>
    <col min="2" max="2" width="39.42578125" customWidth="1"/>
  </cols>
  <sheetData>
    <row r="1" spans="1:2" x14ac:dyDescent="0.25">
      <c r="A1" s="3" t="s">
        <v>2</v>
      </c>
      <c r="B1" s="3"/>
    </row>
    <row r="2" spans="1:2" x14ac:dyDescent="0.25">
      <c r="A2" s="3" t="s">
        <v>3</v>
      </c>
      <c r="B2" s="3" t="s">
        <v>4</v>
      </c>
    </row>
    <row r="3" spans="1:2" x14ac:dyDescent="0.25">
      <c r="A3" s="3" t="s">
        <v>5</v>
      </c>
      <c r="B3" s="3" t="s">
        <v>6</v>
      </c>
    </row>
    <row r="4" spans="1:2" x14ac:dyDescent="0.25">
      <c r="A4" s="3" t="s">
        <v>7</v>
      </c>
      <c r="B4" s="3" t="s">
        <v>8</v>
      </c>
    </row>
    <row r="5" spans="1:2" x14ac:dyDescent="0.25">
      <c r="A5" s="3" t="s">
        <v>9</v>
      </c>
      <c r="B5" s="3" t="s">
        <v>10</v>
      </c>
    </row>
    <row r="6" spans="1:2" x14ac:dyDescent="0.25">
      <c r="A6" s="3" t="s">
        <v>11</v>
      </c>
      <c r="B6" s="3" t="s">
        <v>12</v>
      </c>
    </row>
    <row r="7" spans="1:2" x14ac:dyDescent="0.25">
      <c r="A7" s="3" t="s">
        <v>13</v>
      </c>
      <c r="B7" s="3" t="s">
        <v>14</v>
      </c>
    </row>
    <row r="8" spans="1:2" x14ac:dyDescent="0.25">
      <c r="A8" s="3" t="s">
        <v>15</v>
      </c>
      <c r="B8" s="3" t="s">
        <v>16</v>
      </c>
    </row>
    <row r="9" spans="1:2" x14ac:dyDescent="0.25">
      <c r="A9" s="3" t="s">
        <v>78</v>
      </c>
      <c r="B9" s="3" t="s">
        <v>79</v>
      </c>
    </row>
    <row r="10" spans="1:2" x14ac:dyDescent="0.25">
      <c r="A10" s="3" t="s">
        <v>80</v>
      </c>
      <c r="B10" s="3" t="s">
        <v>81</v>
      </c>
    </row>
  </sheetData>
  <sheetProtection password="8805" sheet="1" objects="1" scenarios="1"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D60F-6BB7-42DD-9446-C7EB82A0E5D0}">
  <dimension ref="A1:A5"/>
  <sheetViews>
    <sheetView workbookViewId="0">
      <selection activeCell="H41" sqref="H41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</sheetData>
  <sheetProtection password="DD03" sheet="1" objects="1" scenarios="1"/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1413-8993-4278-A87B-5C02476D6F58}">
  <dimension ref="A1:A3"/>
  <sheetViews>
    <sheetView workbookViewId="0"/>
  </sheetViews>
  <sheetFormatPr defaultRowHeight="15" x14ac:dyDescent="0.25"/>
  <cols>
    <col min="1" max="1" width="19.85546875" customWidth="1"/>
  </cols>
  <sheetData>
    <row r="1" spans="1:1" x14ac:dyDescent="0.25">
      <c r="A1">
        <f ca="1">YEAR(TODAY())-1</f>
        <v>2024</v>
      </c>
    </row>
    <row r="2" spans="1:1" x14ac:dyDescent="0.25">
      <c r="A2">
        <f ca="1">YEAR(TODAY())</f>
        <v>2025</v>
      </c>
    </row>
    <row r="3" spans="1:1" x14ac:dyDescent="0.25">
      <c r="A3">
        <f ca="1">YEAR(TODAY())+1</f>
        <v>2026</v>
      </c>
    </row>
  </sheetData>
  <sheetProtection password="8805" sheet="1" objects="1" scenarios="1"/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655D-B48F-44CB-9A99-F862F3625A25}">
  <dimension ref="A1:A36"/>
  <sheetViews>
    <sheetView workbookViewId="0"/>
  </sheetViews>
  <sheetFormatPr defaultRowHeight="15" x14ac:dyDescent="0.25"/>
  <cols>
    <col min="1" max="1" width="16.42578125" customWidth="1"/>
  </cols>
  <sheetData>
    <row r="1" spans="1:1" x14ac:dyDescent="0.25">
      <c r="A1" t="str">
        <f ca="1">CONCATENATE("01.01.",YEAR(TODAY())-1)</f>
        <v>01.01.2024</v>
      </c>
    </row>
    <row r="2" spans="1:1" x14ac:dyDescent="0.25">
      <c r="A2" t="str">
        <f ca="1">CONCATENATE("01.02.",YEAR(TODAY())-1)</f>
        <v>01.02.2024</v>
      </c>
    </row>
    <row r="3" spans="1:1" x14ac:dyDescent="0.25">
      <c r="A3" t="str">
        <f ca="1">CONCATENATE("01.03.",YEAR(TODAY())-1)</f>
        <v>01.03.2024</v>
      </c>
    </row>
    <row r="4" spans="1:1" x14ac:dyDescent="0.25">
      <c r="A4" t="str">
        <f ca="1">CONCATENATE("01.04.",YEAR(TODAY())-1)</f>
        <v>01.04.2024</v>
      </c>
    </row>
    <row r="5" spans="1:1" x14ac:dyDescent="0.25">
      <c r="A5" t="str">
        <f ca="1">CONCATENATE("01.05.",YEAR(TODAY())-1)</f>
        <v>01.05.2024</v>
      </c>
    </row>
    <row r="6" spans="1:1" x14ac:dyDescent="0.25">
      <c r="A6" t="str">
        <f ca="1">CONCATENATE("01.06.",YEAR(TODAY())-1)</f>
        <v>01.06.2024</v>
      </c>
    </row>
    <row r="7" spans="1:1" x14ac:dyDescent="0.25">
      <c r="A7" t="str">
        <f ca="1">CONCATENATE("01.07.",YEAR(TODAY())-1)</f>
        <v>01.07.2024</v>
      </c>
    </row>
    <row r="8" spans="1:1" x14ac:dyDescent="0.25">
      <c r="A8" t="str">
        <f ca="1">CONCATENATE("01.08.",YEAR(TODAY())-1)</f>
        <v>01.08.2024</v>
      </c>
    </row>
    <row r="9" spans="1:1" x14ac:dyDescent="0.25">
      <c r="A9" t="str">
        <f ca="1">CONCATENATE("01.09.",YEAR(TODAY())-1)</f>
        <v>01.09.2024</v>
      </c>
    </row>
    <row r="10" spans="1:1" x14ac:dyDescent="0.25">
      <c r="A10" t="str">
        <f ca="1">CONCATENATE("01.10.",YEAR(TODAY())-1)</f>
        <v>01.10.2024</v>
      </c>
    </row>
    <row r="11" spans="1:1" x14ac:dyDescent="0.25">
      <c r="A11" t="str">
        <f ca="1">CONCATENATE("01.11.",YEAR(TODAY())-1)</f>
        <v>01.11.2024</v>
      </c>
    </row>
    <row r="12" spans="1:1" x14ac:dyDescent="0.25">
      <c r="A12" t="str">
        <f ca="1">CONCATENATE("01.12.",YEAR(TODAY())-1)</f>
        <v>01.12.2024</v>
      </c>
    </row>
    <row r="13" spans="1:1" x14ac:dyDescent="0.25">
      <c r="A13" t="str">
        <f ca="1">CONCATENATE("01.01.",YEAR(TODAY()))</f>
        <v>01.01.2025</v>
      </c>
    </row>
    <row r="14" spans="1:1" x14ac:dyDescent="0.25">
      <c r="A14" t="str">
        <f ca="1">CONCATENATE("01.02.",YEAR(TODAY()))</f>
        <v>01.02.2025</v>
      </c>
    </row>
    <row r="15" spans="1:1" x14ac:dyDescent="0.25">
      <c r="A15" t="str">
        <f ca="1">CONCATENATE("01.03.",YEAR(TODAY()))</f>
        <v>01.03.2025</v>
      </c>
    </row>
    <row r="16" spans="1:1" x14ac:dyDescent="0.25">
      <c r="A16" t="str">
        <f ca="1">CONCATENATE("01.04.",YEAR(TODAY()))</f>
        <v>01.04.2025</v>
      </c>
    </row>
    <row r="17" spans="1:1" x14ac:dyDescent="0.25">
      <c r="A17" t="str">
        <f ca="1">CONCATENATE("01.05.",YEAR(TODAY()))</f>
        <v>01.05.2025</v>
      </c>
    </row>
    <row r="18" spans="1:1" x14ac:dyDescent="0.25">
      <c r="A18" t="str">
        <f ca="1">CONCATENATE("01.06.",YEAR(TODAY()))</f>
        <v>01.06.2025</v>
      </c>
    </row>
    <row r="19" spans="1:1" x14ac:dyDescent="0.25">
      <c r="A19" t="str">
        <f ca="1">CONCATENATE("01.07.",YEAR(TODAY()))</f>
        <v>01.07.2025</v>
      </c>
    </row>
    <row r="20" spans="1:1" x14ac:dyDescent="0.25">
      <c r="A20" t="str">
        <f ca="1">CONCATENATE("01.08.",YEAR(TODAY()))</f>
        <v>01.08.2025</v>
      </c>
    </row>
    <row r="21" spans="1:1" x14ac:dyDescent="0.25">
      <c r="A21" t="str">
        <f ca="1">CONCATENATE("01.09.",YEAR(TODAY()))</f>
        <v>01.09.2025</v>
      </c>
    </row>
    <row r="22" spans="1:1" x14ac:dyDescent="0.25">
      <c r="A22" t="str">
        <f ca="1">CONCATENATE("01.10.",YEAR(TODAY()))</f>
        <v>01.10.2025</v>
      </c>
    </row>
    <row r="23" spans="1:1" x14ac:dyDescent="0.25">
      <c r="A23" t="str">
        <f ca="1">CONCATENATE("01.11.",YEAR(TODAY()))</f>
        <v>01.11.2025</v>
      </c>
    </row>
    <row r="24" spans="1:1" x14ac:dyDescent="0.25">
      <c r="A24" t="str">
        <f ca="1">CONCATENATE("01.12.",YEAR(TODAY()))</f>
        <v>01.12.2025</v>
      </c>
    </row>
    <row r="25" spans="1:1" x14ac:dyDescent="0.25">
      <c r="A25" t="str">
        <f ca="1">CONCATENATE("01.01.",YEAR(TODAY())+1)</f>
        <v>01.01.2026</v>
      </c>
    </row>
    <row r="26" spans="1:1" x14ac:dyDescent="0.25">
      <c r="A26" t="str">
        <f ca="1">CONCATENATE("01.02.",YEAR(TODAY())+1)</f>
        <v>01.02.2026</v>
      </c>
    </row>
    <row r="27" spans="1:1" x14ac:dyDescent="0.25">
      <c r="A27" t="str">
        <f ca="1">CONCATENATE("01.03.",YEAR(TODAY())+1)</f>
        <v>01.03.2026</v>
      </c>
    </row>
    <row r="28" spans="1:1" x14ac:dyDescent="0.25">
      <c r="A28" t="str">
        <f ca="1">CONCATENATE("01.04.",YEAR(TODAY())+1)</f>
        <v>01.04.2026</v>
      </c>
    </row>
    <row r="29" spans="1:1" x14ac:dyDescent="0.25">
      <c r="A29" t="str">
        <f ca="1">CONCATENATE("01.05.",YEAR(TODAY())+1)</f>
        <v>01.05.2026</v>
      </c>
    </row>
    <row r="30" spans="1:1" x14ac:dyDescent="0.25">
      <c r="A30" t="str">
        <f ca="1">CONCATENATE("01.06.",YEAR(TODAY())+1)</f>
        <v>01.06.2026</v>
      </c>
    </row>
    <row r="31" spans="1:1" x14ac:dyDescent="0.25">
      <c r="A31" t="str">
        <f ca="1">CONCATENATE("01.07.",YEAR(TODAY())+1)</f>
        <v>01.07.2026</v>
      </c>
    </row>
    <row r="32" spans="1:1" x14ac:dyDescent="0.25">
      <c r="A32" t="str">
        <f ca="1">CONCATENATE("01.08.",YEAR(TODAY())+1)</f>
        <v>01.08.2026</v>
      </c>
    </row>
    <row r="33" spans="1:1" x14ac:dyDescent="0.25">
      <c r="A33" t="str">
        <f ca="1">CONCATENATE("01.09.",YEAR(TODAY())+1)</f>
        <v>01.09.2026</v>
      </c>
    </row>
    <row r="34" spans="1:1" x14ac:dyDescent="0.25">
      <c r="A34" t="str">
        <f ca="1">CONCATENATE("01.10.",YEAR(TODAY())+1)</f>
        <v>01.10.2026</v>
      </c>
    </row>
    <row r="35" spans="1:1" x14ac:dyDescent="0.25">
      <c r="A35" t="str">
        <f ca="1">CONCATENATE("01.11.",YEAR(TODAY())+1)</f>
        <v>01.11.2026</v>
      </c>
    </row>
    <row r="36" spans="1:1" x14ac:dyDescent="0.25">
      <c r="A36" t="str">
        <f ca="1">CONCATENATE("01.12.",YEAR(TODAY())+1)</f>
        <v>01.12.2026</v>
      </c>
    </row>
  </sheetData>
  <sheetProtection password="8805" sheet="1" objects="1" scenarios="1"/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9314-27FB-4314-A741-A76EFFF59DDC}">
  <dimension ref="A1:B56"/>
  <sheetViews>
    <sheetView topLeftCell="A13" workbookViewId="0"/>
  </sheetViews>
  <sheetFormatPr defaultRowHeight="15" x14ac:dyDescent="0.25"/>
  <cols>
    <col min="2" max="2" width="93.85546875" bestFit="1" customWidth="1"/>
  </cols>
  <sheetData>
    <row r="1" spans="1:2" x14ac:dyDescent="0.25">
      <c r="A1" s="2">
        <v>2000</v>
      </c>
      <c r="B1" t="s">
        <v>75</v>
      </c>
    </row>
    <row r="2" spans="1:2" x14ac:dyDescent="0.25">
      <c r="A2" s="2">
        <v>2100</v>
      </c>
      <c r="B2" t="s">
        <v>22</v>
      </c>
    </row>
    <row r="3" spans="1:2" x14ac:dyDescent="0.25">
      <c r="A3" s="2">
        <v>2110</v>
      </c>
      <c r="B3" t="s">
        <v>23</v>
      </c>
    </row>
    <row r="4" spans="1:2" x14ac:dyDescent="0.25">
      <c r="A4" s="2">
        <v>2111</v>
      </c>
      <c r="B4" t="s">
        <v>24</v>
      </c>
    </row>
    <row r="5" spans="1:2" x14ac:dyDescent="0.25">
      <c r="A5" s="2">
        <v>2112</v>
      </c>
      <c r="B5" t="s">
        <v>25</v>
      </c>
    </row>
    <row r="6" spans="1:2" x14ac:dyDescent="0.25">
      <c r="A6" s="2">
        <v>2120</v>
      </c>
      <c r="B6" t="s">
        <v>26</v>
      </c>
    </row>
    <row r="7" spans="1:2" x14ac:dyDescent="0.25">
      <c r="A7" s="2">
        <v>2200</v>
      </c>
      <c r="B7" t="s">
        <v>27</v>
      </c>
    </row>
    <row r="8" spans="1:2" x14ac:dyDescent="0.25">
      <c r="A8" s="2">
        <v>2210</v>
      </c>
      <c r="B8" t="s">
        <v>28</v>
      </c>
    </row>
    <row r="9" spans="1:2" x14ac:dyDescent="0.25">
      <c r="A9" s="2">
        <v>2220</v>
      </c>
      <c r="B9" t="s">
        <v>29</v>
      </c>
    </row>
    <row r="10" spans="1:2" x14ac:dyDescent="0.25">
      <c r="A10" s="2">
        <v>2230</v>
      </c>
      <c r="B10" t="s">
        <v>30</v>
      </c>
    </row>
    <row r="11" spans="1:2" x14ac:dyDescent="0.25">
      <c r="A11" s="2">
        <v>2240</v>
      </c>
      <c r="B11" t="s">
        <v>31</v>
      </c>
    </row>
    <row r="12" spans="1:2" x14ac:dyDescent="0.25">
      <c r="A12" s="2">
        <v>2250</v>
      </c>
      <c r="B12" t="s">
        <v>32</v>
      </c>
    </row>
    <row r="13" spans="1:2" x14ac:dyDescent="0.25">
      <c r="A13" s="2">
        <v>2260</v>
      </c>
      <c r="B13" t="s">
        <v>33</v>
      </c>
    </row>
    <row r="14" spans="1:2" x14ac:dyDescent="0.25">
      <c r="A14" s="2">
        <v>2270</v>
      </c>
      <c r="B14" t="s">
        <v>34</v>
      </c>
    </row>
    <row r="15" spans="1:2" x14ac:dyDescent="0.25">
      <c r="A15" s="2">
        <v>2271</v>
      </c>
      <c r="B15" t="s">
        <v>35</v>
      </c>
    </row>
    <row r="16" spans="1:2" x14ac:dyDescent="0.25">
      <c r="A16" s="2">
        <v>2272</v>
      </c>
      <c r="B16" t="s">
        <v>36</v>
      </c>
    </row>
    <row r="17" spans="1:2" x14ac:dyDescent="0.25">
      <c r="A17" s="2">
        <v>2273</v>
      </c>
      <c r="B17" t="s">
        <v>37</v>
      </c>
    </row>
    <row r="18" spans="1:2" x14ac:dyDescent="0.25">
      <c r="A18" s="2">
        <v>2274</v>
      </c>
      <c r="B18" t="s">
        <v>38</v>
      </c>
    </row>
    <row r="19" spans="1:2" x14ac:dyDescent="0.25">
      <c r="A19" s="2">
        <v>2275</v>
      </c>
      <c r="B19" t="s">
        <v>39</v>
      </c>
    </row>
    <row r="20" spans="1:2" x14ac:dyDescent="0.25">
      <c r="A20" s="2">
        <v>2276</v>
      </c>
      <c r="B20" t="s">
        <v>40</v>
      </c>
    </row>
    <row r="21" spans="1:2" x14ac:dyDescent="0.25">
      <c r="A21" s="2">
        <v>2280</v>
      </c>
      <c r="B21" t="s">
        <v>41</v>
      </c>
    </row>
    <row r="22" spans="1:2" x14ac:dyDescent="0.25">
      <c r="A22" s="2">
        <v>2281</v>
      </c>
      <c r="B22" t="s">
        <v>42</v>
      </c>
    </row>
    <row r="23" spans="1:2" x14ac:dyDescent="0.25">
      <c r="A23" s="2">
        <v>2282</v>
      </c>
      <c r="B23" t="s">
        <v>43</v>
      </c>
    </row>
    <row r="24" spans="1:2" x14ac:dyDescent="0.25">
      <c r="A24" s="2">
        <v>2400</v>
      </c>
      <c r="B24" t="s">
        <v>44</v>
      </c>
    </row>
    <row r="25" spans="1:2" x14ac:dyDescent="0.25">
      <c r="A25" s="2">
        <v>2410</v>
      </c>
      <c r="B25" t="s">
        <v>45</v>
      </c>
    </row>
    <row r="26" spans="1:2" x14ac:dyDescent="0.25">
      <c r="A26" s="2">
        <v>2420</v>
      </c>
      <c r="B26" t="s">
        <v>46</v>
      </c>
    </row>
    <row r="27" spans="1:2" x14ac:dyDescent="0.25">
      <c r="A27" s="2">
        <v>2600</v>
      </c>
      <c r="B27" t="s">
        <v>47</v>
      </c>
    </row>
    <row r="28" spans="1:2" x14ac:dyDescent="0.25">
      <c r="A28" s="2">
        <v>2610</v>
      </c>
      <c r="B28" t="s">
        <v>48</v>
      </c>
    </row>
    <row r="29" spans="1:2" x14ac:dyDescent="0.25">
      <c r="A29" s="2">
        <v>2620</v>
      </c>
      <c r="B29" t="s">
        <v>49</v>
      </c>
    </row>
    <row r="30" spans="1:2" x14ac:dyDescent="0.25">
      <c r="A30" s="2">
        <v>2630</v>
      </c>
      <c r="B30" t="s">
        <v>50</v>
      </c>
    </row>
    <row r="31" spans="1:2" x14ac:dyDescent="0.25">
      <c r="A31" s="2">
        <v>2700</v>
      </c>
      <c r="B31" t="s">
        <v>51</v>
      </c>
    </row>
    <row r="32" spans="1:2" x14ac:dyDescent="0.25">
      <c r="A32" s="2">
        <v>2710</v>
      </c>
      <c r="B32" t="s">
        <v>52</v>
      </c>
    </row>
    <row r="33" spans="1:2" x14ac:dyDescent="0.25">
      <c r="A33" s="2">
        <v>2720</v>
      </c>
      <c r="B33" t="s">
        <v>53</v>
      </c>
    </row>
    <row r="34" spans="1:2" x14ac:dyDescent="0.25">
      <c r="A34" s="2">
        <v>2730</v>
      </c>
      <c r="B34" t="s">
        <v>54</v>
      </c>
    </row>
    <row r="35" spans="1:2" x14ac:dyDescent="0.25">
      <c r="A35" s="2">
        <v>2800</v>
      </c>
      <c r="B35" t="s">
        <v>55</v>
      </c>
    </row>
    <row r="36" spans="1:2" x14ac:dyDescent="0.25">
      <c r="A36" s="2">
        <v>3000</v>
      </c>
      <c r="B36" t="s">
        <v>76</v>
      </c>
    </row>
    <row r="37" spans="1:2" x14ac:dyDescent="0.25">
      <c r="A37" s="2">
        <v>3100</v>
      </c>
      <c r="B37" t="s">
        <v>56</v>
      </c>
    </row>
    <row r="38" spans="1:2" x14ac:dyDescent="0.25">
      <c r="A38" s="2">
        <v>3110</v>
      </c>
      <c r="B38" t="s">
        <v>57</v>
      </c>
    </row>
    <row r="39" spans="1:2" x14ac:dyDescent="0.25">
      <c r="A39" s="2">
        <v>3120</v>
      </c>
      <c r="B39" t="s">
        <v>58</v>
      </c>
    </row>
    <row r="40" spans="1:2" x14ac:dyDescent="0.25">
      <c r="A40" s="2">
        <v>3121</v>
      </c>
      <c r="B40" t="s">
        <v>59</v>
      </c>
    </row>
    <row r="41" spans="1:2" x14ac:dyDescent="0.25">
      <c r="A41" s="2">
        <v>3122</v>
      </c>
      <c r="B41" t="s">
        <v>60</v>
      </c>
    </row>
    <row r="42" spans="1:2" x14ac:dyDescent="0.25">
      <c r="A42" s="2">
        <v>3130</v>
      </c>
      <c r="B42" t="s">
        <v>61</v>
      </c>
    </row>
    <row r="43" spans="1:2" x14ac:dyDescent="0.25">
      <c r="A43" s="2">
        <v>3131</v>
      </c>
      <c r="B43" t="s">
        <v>62</v>
      </c>
    </row>
    <row r="44" spans="1:2" x14ac:dyDescent="0.25">
      <c r="A44" s="2">
        <v>3132</v>
      </c>
      <c r="B44" t="s">
        <v>63</v>
      </c>
    </row>
    <row r="45" spans="1:2" x14ac:dyDescent="0.25">
      <c r="A45" s="2">
        <v>3140</v>
      </c>
      <c r="B45" t="s">
        <v>64</v>
      </c>
    </row>
    <row r="46" spans="1:2" x14ac:dyDescent="0.25">
      <c r="A46" s="2">
        <v>3141</v>
      </c>
      <c r="B46" t="s">
        <v>65</v>
      </c>
    </row>
    <row r="47" spans="1:2" x14ac:dyDescent="0.25">
      <c r="A47" s="2">
        <v>3142</v>
      </c>
      <c r="B47" t="s">
        <v>66</v>
      </c>
    </row>
    <row r="48" spans="1:2" x14ac:dyDescent="0.25">
      <c r="A48" s="2">
        <v>3143</v>
      </c>
      <c r="B48" t="s">
        <v>67</v>
      </c>
    </row>
    <row r="49" spans="1:2" x14ac:dyDescent="0.25">
      <c r="A49" s="2">
        <v>3150</v>
      </c>
      <c r="B49" t="s">
        <v>68</v>
      </c>
    </row>
    <row r="50" spans="1:2" x14ac:dyDescent="0.25">
      <c r="A50" s="2">
        <v>3160</v>
      </c>
      <c r="B50" t="s">
        <v>69</v>
      </c>
    </row>
    <row r="51" spans="1:2" x14ac:dyDescent="0.25">
      <c r="A51" s="2">
        <v>3200</v>
      </c>
      <c r="B51" t="s">
        <v>70</v>
      </c>
    </row>
    <row r="52" spans="1:2" x14ac:dyDescent="0.25">
      <c r="A52" s="2">
        <v>3210</v>
      </c>
      <c r="B52" t="s">
        <v>71</v>
      </c>
    </row>
    <row r="53" spans="1:2" x14ac:dyDescent="0.25">
      <c r="A53" s="2">
        <v>3220</v>
      </c>
      <c r="B53" t="s">
        <v>72</v>
      </c>
    </row>
    <row r="54" spans="1:2" x14ac:dyDescent="0.25">
      <c r="A54" s="2">
        <v>3230</v>
      </c>
      <c r="B54" t="s">
        <v>73</v>
      </c>
    </row>
    <row r="55" spans="1:2" x14ac:dyDescent="0.25">
      <c r="A55" s="2">
        <v>3240</v>
      </c>
      <c r="B55" t="s">
        <v>74</v>
      </c>
    </row>
    <row r="56" spans="1:2" x14ac:dyDescent="0.25">
      <c r="A56" s="2">
        <v>9000</v>
      </c>
      <c r="B56" t="s">
        <v>77</v>
      </c>
    </row>
  </sheetData>
  <sheetProtection password="8805" sheet="1" objects="1" scenarios="1"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Анастасія Полякова</cp:lastModifiedBy>
  <cp:lastPrinted>2025-02-25T12:26:18Z</cp:lastPrinted>
  <dcterms:created xsi:type="dcterms:W3CDTF">2016-08-26T07:59:59Z</dcterms:created>
  <dcterms:modified xsi:type="dcterms:W3CDTF">2025-02-28T10:18:21Z</dcterms:modified>
</cp:coreProperties>
</file>