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760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</sheets>
  <definedNames/>
  <calcPr fullCalcOnLoad="1"/>
</workbook>
</file>

<file path=xl/sharedStrings.xml><?xml version="1.0" encoding="utf-8"?>
<sst xmlns="http://schemas.openxmlformats.org/spreadsheetml/2006/main" count="388" uniqueCount="189">
  <si>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</si>
  <si>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</si>
  <si>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</si>
  <si>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</si>
  <si>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</si>
  <si>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</si>
  <si>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</si>
  <si>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</si>
  <si>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</si>
  <si>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</si>
  <si>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</si>
  <si>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</si>
  <si>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</si>
  <si>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</si>
  <si>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</si>
  <si>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 (скорочена)</t>
  </si>
  <si>
    <t>limited_negotiation.quick</t>
  </si>
  <si>
    <t>UAH</t>
  </si>
  <si>
    <t>USD</t>
  </si>
  <si>
    <t>EUR</t>
  </si>
  <si>
    <t>RUB</t>
  </si>
  <si>
    <t>GBP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</si>
  <si>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</si>
  <si>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</si>
  <si>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</si>
  <si>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</si>
  <si>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</si>
  <si>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</si>
  <si>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</si>
  <si>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</si>
  <si>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</si>
  <si>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</si>
  <si>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</si>
  <si>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</si>
  <si>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</si>
  <si>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</si>
  <si>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</si>
  <si>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</si>
  <si>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</si>
  <si>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</si>
  <si>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</si>
  <si>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</si>
  <si>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</si>
  <si>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</si>
  <si>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</si>
  <si>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</si>
  <si>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</si>
  <si>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</si>
  <si>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</si>
  <si>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</si>
  <si>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</si>
  <si>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</si>
  <si>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</si>
  <si>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</si>
  <si>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</si>
  <si>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</si>
  <si>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</si>
  <si>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</si>
  <si>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</si>
  <si>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</si>
  <si>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</si>
  <si>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</si>
  <si>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</si>
  <si>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</si>
  <si>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</si>
  <si>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</si>
  <si>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</si>
  <si>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</si>
  <si>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</si>
  <si>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</si>
  <si>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</si>
  <si>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</si>
  <si>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</si>
  <si>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</si>
  <si>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</si>
  <si>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</si>
  <si>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</si>
  <si>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</si>
  <si>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</si>
  <si>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</si>
  <si>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</si>
  <si>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</si>
  <si>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</si>
  <si>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</si>
  <si>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</si>
  <si>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</si>
  <si>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</si>
  <si>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</si>
  <si>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</si>
  <si>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</si>
  <si>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</si>
  <si>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</si>
  <si>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</si>
  <si>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</si>
  <si>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</si>
  <si>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50530000-9</t>
  </si>
  <si>
    <t>64110000-0</t>
  </si>
  <si>
    <t>Послуги з ремонту і технічного обслуговування техніки за ДК 021:2015 - 50530000-9 (Технічне обслуговування маркувальної машини)</t>
  </si>
  <si>
    <t>Код згідно з КЕКВ   (для бюджетних коштів)</t>
  </si>
  <si>
    <t>Валюта процеду-ри</t>
  </si>
  <si>
    <t>Рік проведення процеду-ри</t>
  </si>
  <si>
    <t>79710000-4</t>
  </si>
  <si>
    <t>Послуги з хорони службових приміщень та майна, що знаходится  на території об’єктів за адресою: м.Київ. вул. Прорізна,2</t>
  </si>
  <si>
    <t>Поштові послуги за ДК021:2015-64110000-0 (надання послуг з пересилання письмової кореспонденції)</t>
  </si>
  <si>
    <t>А.А.Мураховська</t>
  </si>
  <si>
    <t>Уповноважена особа   з питань організації та проведення спрощених закупівель</t>
  </si>
  <si>
    <t>Спрощена процедура закупівлі</t>
  </si>
  <si>
    <t>2021</t>
  </si>
  <si>
    <t>січень</t>
  </si>
  <si>
    <t>ФОРМА  РІЧНОГО ПЛАНУ ЗІ ЗМІНАМИ ДЕРЖКОМТЕЛЕРАДІО НА 2021  РІК</t>
  </si>
  <si>
    <t>79970000-4</t>
  </si>
  <si>
    <t>ДК 021:2015 код 79970000-4 Видавничі послуги (Палітурні послуги)</t>
  </si>
  <si>
    <t>лютий</t>
  </si>
  <si>
    <t>79990000-2</t>
  </si>
  <si>
    <t>Різні послуги, пов’язані з діловою сферою (упорядкування архівних справ)</t>
  </si>
  <si>
    <t>48760000-3</t>
  </si>
  <si>
    <t>Пакети програмного забезпечення для захисту  від вирусів</t>
  </si>
  <si>
    <t>2240</t>
  </si>
  <si>
    <t>95000,00</t>
  </si>
  <si>
    <t>через закупівельну організацію</t>
  </si>
  <si>
    <t>72410000-7</t>
  </si>
  <si>
    <t>Послуги провайдерів (інтернет послуги)</t>
  </si>
  <si>
    <t>90910000-9</t>
  </si>
  <si>
    <t>Послуги з прибирання код ДК 021:2015  90910000-9 (прибирання службових приміщень та місць загального користування на 2-х поверхах адмінбудинку Держкомтелерадіо та окремо орендованих приміщень на вул. Хрещатик, 26)</t>
  </si>
  <si>
    <t>Спрощена закупівля</t>
  </si>
  <si>
    <t xml:space="preserve">лютий </t>
  </si>
  <si>
    <t>90510000-5</t>
  </si>
  <si>
    <t>71310000-4</t>
  </si>
  <si>
    <t>44520000-1</t>
  </si>
  <si>
    <t>Дверні замки, ключі та петлі</t>
  </si>
  <si>
    <t>березень-червень</t>
  </si>
  <si>
    <t>Послуги з вивезення смиття  (збирання, зберігання, перевезення, утилізація, захоронення)</t>
  </si>
  <si>
    <t>50750000-7</t>
  </si>
  <si>
    <t>Послуги з технічного обслуговування ліфтів код ДК 021:2015 - 50750000-7 (надання послуг з технічного обслуговування ліфта)</t>
  </si>
  <si>
    <t>72260000-5</t>
  </si>
  <si>
    <t>Технічна підтримка програмного  забезпечення АСКОД у складі системи електронного документообігу, що здіснюєтьсяшляхом постачання  пакетів оновлень для програмного забезпечення АСКОД)</t>
  </si>
  <si>
    <t>Спрощенная закупівля</t>
  </si>
  <si>
    <t>64210000-1</t>
  </si>
  <si>
    <t>ДК 021-2015 (CPV): 64210000-1 - Послуги телефонного зв’язку та передачі даних (Послуги стаціонарного телефонного зв’язку, доступ і користування)</t>
  </si>
  <si>
    <t>30120000-6</t>
  </si>
  <si>
    <t>Закупівля картриджів</t>
  </si>
  <si>
    <t>35100,00</t>
  </si>
  <si>
    <t>30230000-0</t>
  </si>
  <si>
    <t>Багатофункціональні пристрої</t>
  </si>
  <si>
    <t>2210</t>
  </si>
  <si>
    <t>Монітори</t>
  </si>
  <si>
    <t>Зовнишні жорсткі диски</t>
  </si>
  <si>
    <t>10000,00</t>
  </si>
  <si>
    <t>109000,00</t>
  </si>
  <si>
    <t>36000,00</t>
  </si>
  <si>
    <t>Закупівля через закупівельну організацію</t>
  </si>
  <si>
    <t>65110000-7</t>
  </si>
  <si>
    <t>90430000-0</t>
  </si>
  <si>
    <t>Послуги з централізованого водовідведення</t>
  </si>
  <si>
    <t>березень</t>
  </si>
  <si>
    <t xml:space="preserve">Послуги з централізованного водопостачання </t>
  </si>
  <si>
    <t>48440000-4</t>
  </si>
  <si>
    <t>Придбання робочих місць з установкою/інсталяцією та супроводження програмного забезпечення комп’ютерна програма "Українська бухгалтерська система УБС” </t>
  </si>
  <si>
    <t>квітень</t>
  </si>
  <si>
    <t xml:space="preserve"> 72260000-5 Послуги, пов’язані з програмним забезпеченням (Послуги з розширення функціональних можливостей робочих місць програмного забезпечення автоматизації фінансово-господарської діяльності)</t>
  </si>
  <si>
    <t>Послуги з проведення незалежної оцінки ринкової вартості нерухомого майна - нежитлових приміщень об’єкта, що внесений до переліку щойно виявлених об’єктів культурної спадщини (за видом архітектури та містобудування) загальною площею 486,80 кв.м. за адресою : м.Київ, вул.Прорізна, 2, з метою передачі в оренду</t>
  </si>
  <si>
    <t>травень</t>
  </si>
  <si>
    <t>скасувати</t>
  </si>
  <si>
    <t>змін</t>
  </si>
  <si>
    <t>Комп’ютерне обладнання: Монітори -24 шт, зовнішні жорсткі диски- 4 шт.,багатофункціональні пристрої - 5 шт</t>
  </si>
  <si>
    <t>155000,00</t>
  </si>
  <si>
    <t>липень</t>
  </si>
  <si>
    <t>скас.</t>
  </si>
  <si>
    <t>Консультаційні послуги у галузях інженерії та будівництва ДК 021:2015 - 71310000-4 (підготовка теплового пункту до опалювального сезону 2021-2022р. будівлі за адресою: вул. Прорізна, 2 в м.Києві)</t>
  </si>
  <si>
    <t>50410000-2</t>
  </si>
  <si>
    <t>послуги з демонтажу, ремонту, монтажу і наладки теплового лічильника у теплопункті за адресою м.Київ, вул.Прорізна,2</t>
  </si>
  <si>
    <t>7000,00</t>
  </si>
  <si>
    <t>червень-липень</t>
  </si>
  <si>
    <t>Послуги з технічного обслуговування ліфтів (Поточні ремонтні роботи)</t>
  </si>
  <si>
    <t>Інформаційно-консультаційні послуги супроводження програмного забезпечення "Соната"</t>
  </si>
  <si>
    <t>33740000-9</t>
  </si>
  <si>
    <t>Антисептичні засоби для рук</t>
  </si>
  <si>
    <t>16000,00</t>
  </si>
  <si>
    <t>30190000-7</t>
  </si>
  <si>
    <t>Папір А4</t>
  </si>
  <si>
    <t>Конверти білі самоклеючі</t>
  </si>
  <si>
    <t>Канцелярські товари</t>
  </si>
  <si>
    <t>20000,00</t>
  </si>
  <si>
    <t>33760000-5</t>
  </si>
  <si>
    <t>Туалетний папір, носові хустинки, рушники для рук і серветки</t>
  </si>
  <si>
    <t>4500,00</t>
  </si>
  <si>
    <t>39830000-9</t>
  </si>
  <si>
    <t>Продукція для чищення</t>
  </si>
  <si>
    <t>Затверджені рішенням уповноваженої особи  від 17.06.2021  протокол  № 31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</si>
</sst>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&quot;₴&quot;"/>
    <numFmt numFmtId="186" formatCode="#,##0.00\ _₴"/>
  </numFmts>
  <fonts count="35">
    <font>
      <sz val="11"/>
      <color indexed="8"/>
      <name val="Calibri"/>
      <family val="2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43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/>
    </xf>
    <xf numFmtId="4" fontId="7" fillId="24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/>
    </xf>
    <xf numFmtId="0" fontId="8" fillId="25" borderId="12" xfId="0" applyNumberFormat="1" applyFont="1" applyFill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4" fontId="7" fillId="24" borderId="0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/>
    </xf>
    <xf numFmtId="180" fontId="7" fillId="24" borderId="12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180" fontId="7" fillId="0" borderId="16" xfId="0" applyNumberFormat="1" applyFont="1" applyFill="1" applyBorder="1" applyAlignment="1">
      <alignment/>
    </xf>
    <xf numFmtId="0" fontId="17" fillId="24" borderId="17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center" vertical="center"/>
    </xf>
    <xf numFmtId="4" fontId="7" fillId="24" borderId="14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/>
    </xf>
    <xf numFmtId="49" fontId="7" fillId="24" borderId="15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center" vertical="center"/>
    </xf>
    <xf numFmtId="4" fontId="7" fillId="24" borderId="20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 wrapText="1"/>
    </xf>
    <xf numFmtId="180" fontId="7" fillId="24" borderId="21" xfId="0" applyNumberFormat="1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80" fontId="7" fillId="0" borderId="23" xfId="0" applyNumberFormat="1" applyFont="1" applyFill="1" applyBorder="1" applyAlignment="1">
      <alignment/>
    </xf>
    <xf numFmtId="0" fontId="8" fillId="2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7" fillId="0" borderId="26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80" fontId="7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180" fontId="7" fillId="0" borderId="3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0" fontId="7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 wrapText="1"/>
    </xf>
    <xf numFmtId="180" fontId="7" fillId="0" borderId="31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86" fontId="17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140625" style="4" customWidth="1"/>
    <col min="2" max="2" width="39.421875" style="8" customWidth="1"/>
    <col min="3" max="3" width="8.7109375" style="11" customWidth="1"/>
    <col min="4" max="4" width="15.00390625" style="7" customWidth="1"/>
    <col min="5" max="5" width="7.421875" style="6" customWidth="1"/>
    <col min="6" max="6" width="18.421875" style="6" customWidth="1"/>
    <col min="7" max="7" width="9.57421875" style="6" customWidth="1"/>
    <col min="8" max="8" width="7.140625" style="6" customWidth="1"/>
    <col min="9" max="9" width="10.28125" style="1" customWidth="1"/>
  </cols>
  <sheetData>
    <row r="1" spans="1:9" ht="49.5" customHeight="1">
      <c r="A1" s="178" t="s">
        <v>109</v>
      </c>
      <c r="B1" s="178"/>
      <c r="C1" s="178"/>
      <c r="D1" s="178"/>
      <c r="E1" s="178"/>
      <c r="F1" s="178"/>
      <c r="G1" s="178"/>
      <c r="H1" s="178"/>
      <c r="I1" s="178"/>
    </row>
    <row r="2" spans="1:9" s="4" customFormat="1" ht="72.75" customHeight="1">
      <c r="A2" s="16" t="s">
        <v>82</v>
      </c>
      <c r="B2" s="17" t="s">
        <v>83</v>
      </c>
      <c r="C2" s="17" t="s">
        <v>98</v>
      </c>
      <c r="D2" s="18" t="s">
        <v>84</v>
      </c>
      <c r="E2" s="17" t="s">
        <v>99</v>
      </c>
      <c r="F2" s="17" t="s">
        <v>85</v>
      </c>
      <c r="G2" s="17" t="s">
        <v>1</v>
      </c>
      <c r="H2" s="17" t="s">
        <v>100</v>
      </c>
      <c r="I2" s="17" t="s">
        <v>0</v>
      </c>
    </row>
    <row r="3" spans="1:9" s="12" customFormat="1" ht="12.75" customHeight="1">
      <c r="A3" s="19" t="s">
        <v>86</v>
      </c>
      <c r="B3" s="19" t="s">
        <v>87</v>
      </c>
      <c r="C3" s="19" t="s">
        <v>88</v>
      </c>
      <c r="D3" s="19" t="s">
        <v>89</v>
      </c>
      <c r="E3" s="19" t="s">
        <v>90</v>
      </c>
      <c r="F3" s="19" t="s">
        <v>91</v>
      </c>
      <c r="G3" s="19" t="s">
        <v>92</v>
      </c>
      <c r="H3" s="19" t="s">
        <v>93</v>
      </c>
      <c r="I3" s="19" t="s">
        <v>94</v>
      </c>
    </row>
    <row r="4" spans="1:9" s="12" customFormat="1" ht="39" customHeight="1">
      <c r="A4" s="63" t="s">
        <v>139</v>
      </c>
      <c r="B4" s="63" t="s">
        <v>140</v>
      </c>
      <c r="C4" s="63" t="s">
        <v>117</v>
      </c>
      <c r="D4" s="63" t="s">
        <v>141</v>
      </c>
      <c r="E4" s="35" t="s">
        <v>17</v>
      </c>
      <c r="F4" s="40" t="s">
        <v>11</v>
      </c>
      <c r="G4" s="35" t="s">
        <v>112</v>
      </c>
      <c r="H4" s="35" t="s">
        <v>107</v>
      </c>
      <c r="I4" s="63"/>
    </row>
    <row r="5" spans="1:9" s="12" customFormat="1" ht="39" customHeight="1">
      <c r="A5" s="63" t="s">
        <v>139</v>
      </c>
      <c r="B5" s="63" t="s">
        <v>140</v>
      </c>
      <c r="C5" s="63" t="s">
        <v>117</v>
      </c>
      <c r="D5" s="63" t="s">
        <v>141</v>
      </c>
      <c r="E5" s="35" t="s">
        <v>17</v>
      </c>
      <c r="F5" s="40" t="s">
        <v>11</v>
      </c>
      <c r="G5" s="35" t="s">
        <v>154</v>
      </c>
      <c r="H5" s="35" t="s">
        <v>107</v>
      </c>
      <c r="I5" s="63" t="s">
        <v>167</v>
      </c>
    </row>
    <row r="6" spans="1:9" s="12" customFormat="1" ht="51" customHeight="1" thickBot="1">
      <c r="A6" s="157" t="s">
        <v>139</v>
      </c>
      <c r="B6" s="157" t="s">
        <v>140</v>
      </c>
      <c r="C6" s="157" t="s">
        <v>117</v>
      </c>
      <c r="D6" s="157" t="s">
        <v>141</v>
      </c>
      <c r="E6" s="35" t="s">
        <v>17</v>
      </c>
      <c r="F6" s="40" t="s">
        <v>150</v>
      </c>
      <c r="G6" s="35" t="s">
        <v>158</v>
      </c>
      <c r="H6" s="35" t="s">
        <v>107</v>
      </c>
      <c r="I6" s="157"/>
    </row>
    <row r="7" spans="1:9" s="12" customFormat="1" ht="51" customHeight="1" thickBot="1">
      <c r="A7" s="167" t="s">
        <v>178</v>
      </c>
      <c r="B7" s="168"/>
      <c r="C7" s="169" t="s">
        <v>144</v>
      </c>
      <c r="D7" s="170">
        <v>63000</v>
      </c>
      <c r="E7" s="171" t="s">
        <v>17</v>
      </c>
      <c r="F7" s="172" t="s">
        <v>150</v>
      </c>
      <c r="G7" s="172" t="s">
        <v>166</v>
      </c>
      <c r="H7" s="171" t="s">
        <v>107</v>
      </c>
      <c r="I7" s="173"/>
    </row>
    <row r="8" spans="1:9" s="12" customFormat="1" ht="51" customHeight="1" thickBot="1">
      <c r="A8" s="159" t="s">
        <v>178</v>
      </c>
      <c r="B8" s="160" t="s">
        <v>179</v>
      </c>
      <c r="C8" s="164" t="s">
        <v>144</v>
      </c>
      <c r="D8" s="165" t="s">
        <v>149</v>
      </c>
      <c r="E8" s="83" t="s">
        <v>17</v>
      </c>
      <c r="F8" s="84" t="s">
        <v>150</v>
      </c>
      <c r="G8" s="84" t="s">
        <v>166</v>
      </c>
      <c r="H8" s="83" t="s">
        <v>107</v>
      </c>
      <c r="I8" s="161"/>
    </row>
    <row r="9" spans="1:9" s="12" customFormat="1" ht="51" customHeight="1" thickBot="1">
      <c r="A9" s="159" t="s">
        <v>178</v>
      </c>
      <c r="B9" s="63" t="s">
        <v>180</v>
      </c>
      <c r="C9" s="164" t="s">
        <v>144</v>
      </c>
      <c r="D9" s="165" t="s">
        <v>171</v>
      </c>
      <c r="E9" s="83" t="s">
        <v>17</v>
      </c>
      <c r="F9" s="84" t="s">
        <v>150</v>
      </c>
      <c r="G9" s="84" t="s">
        <v>166</v>
      </c>
      <c r="H9" s="83" t="s">
        <v>107</v>
      </c>
      <c r="I9" s="161"/>
    </row>
    <row r="10" spans="1:9" s="12" customFormat="1" ht="51" customHeight="1" thickBot="1">
      <c r="A10" s="164" t="s">
        <v>178</v>
      </c>
      <c r="B10" s="162" t="s">
        <v>181</v>
      </c>
      <c r="C10" s="164" t="s">
        <v>144</v>
      </c>
      <c r="D10" s="166" t="s">
        <v>182</v>
      </c>
      <c r="E10" s="83" t="s">
        <v>17</v>
      </c>
      <c r="F10" s="84" t="s">
        <v>150</v>
      </c>
      <c r="G10" s="84" t="s">
        <v>166</v>
      </c>
      <c r="H10" s="83" t="s">
        <v>107</v>
      </c>
      <c r="I10" s="163"/>
    </row>
    <row r="11" spans="1:9" s="12" customFormat="1" ht="51" customHeight="1">
      <c r="A11" s="63" t="s">
        <v>142</v>
      </c>
      <c r="B11" s="63" t="s">
        <v>143</v>
      </c>
      <c r="C11" s="63" t="s">
        <v>144</v>
      </c>
      <c r="D11" s="165" t="s">
        <v>149</v>
      </c>
      <c r="E11" s="91" t="s">
        <v>17</v>
      </c>
      <c r="F11" s="158" t="s">
        <v>150</v>
      </c>
      <c r="G11" s="91" t="s">
        <v>112</v>
      </c>
      <c r="H11" s="91" t="s">
        <v>107</v>
      </c>
      <c r="I11" s="63" t="s">
        <v>163</v>
      </c>
    </row>
    <row r="12" spans="1:9" s="12" customFormat="1" ht="47.25" customHeight="1">
      <c r="A12" s="63" t="s">
        <v>142</v>
      </c>
      <c r="B12" s="63" t="s">
        <v>145</v>
      </c>
      <c r="C12" s="63" t="s">
        <v>144</v>
      </c>
      <c r="D12" s="165" t="s">
        <v>148</v>
      </c>
      <c r="E12" s="35" t="s">
        <v>17</v>
      </c>
      <c r="F12" s="40" t="s">
        <v>150</v>
      </c>
      <c r="G12" s="35" t="s">
        <v>112</v>
      </c>
      <c r="H12" s="35" t="s">
        <v>107</v>
      </c>
      <c r="I12" s="63" t="s">
        <v>163</v>
      </c>
    </row>
    <row r="13" spans="1:9" s="12" customFormat="1" ht="62.25" customHeight="1">
      <c r="A13" s="63" t="s">
        <v>142</v>
      </c>
      <c r="B13" s="63" t="s">
        <v>146</v>
      </c>
      <c r="C13" s="63" t="s">
        <v>144</v>
      </c>
      <c r="D13" s="63" t="s">
        <v>147</v>
      </c>
      <c r="E13" s="35" t="s">
        <v>17</v>
      </c>
      <c r="F13" s="40" t="s">
        <v>150</v>
      </c>
      <c r="G13" s="35" t="s">
        <v>112</v>
      </c>
      <c r="H13" s="35" t="s">
        <v>107</v>
      </c>
      <c r="I13" s="63" t="s">
        <v>163</v>
      </c>
    </row>
    <row r="14" spans="1:9" s="12" customFormat="1" ht="62.25" customHeight="1">
      <c r="A14" s="63" t="s">
        <v>142</v>
      </c>
      <c r="B14" s="63" t="s">
        <v>143</v>
      </c>
      <c r="C14" s="63" t="s">
        <v>144</v>
      </c>
      <c r="D14" s="63" t="s">
        <v>149</v>
      </c>
      <c r="E14" s="35" t="s">
        <v>17</v>
      </c>
      <c r="F14" s="40" t="s">
        <v>150</v>
      </c>
      <c r="G14" s="35" t="s">
        <v>158</v>
      </c>
      <c r="H14" s="35" t="s">
        <v>107</v>
      </c>
      <c r="I14" s="63" t="s">
        <v>162</v>
      </c>
    </row>
    <row r="15" spans="1:9" s="12" customFormat="1" ht="62.25" customHeight="1">
      <c r="A15" s="63" t="s">
        <v>142</v>
      </c>
      <c r="B15" s="63" t="s">
        <v>145</v>
      </c>
      <c r="C15" s="63" t="s">
        <v>144</v>
      </c>
      <c r="D15" s="63" t="s">
        <v>148</v>
      </c>
      <c r="E15" s="35" t="s">
        <v>17</v>
      </c>
      <c r="F15" s="40" t="s">
        <v>150</v>
      </c>
      <c r="G15" s="35" t="s">
        <v>158</v>
      </c>
      <c r="H15" s="35" t="s">
        <v>107</v>
      </c>
      <c r="I15" s="63" t="s">
        <v>162</v>
      </c>
    </row>
    <row r="16" spans="1:9" s="12" customFormat="1" ht="62.25" customHeight="1">
      <c r="A16" s="63" t="s">
        <v>142</v>
      </c>
      <c r="B16" s="63" t="s">
        <v>146</v>
      </c>
      <c r="C16" s="63" t="s">
        <v>144</v>
      </c>
      <c r="D16" s="63" t="s">
        <v>147</v>
      </c>
      <c r="E16" s="35" t="s">
        <v>17</v>
      </c>
      <c r="F16" s="40" t="s">
        <v>150</v>
      </c>
      <c r="G16" s="35" t="s">
        <v>158</v>
      </c>
      <c r="H16" s="35" t="s">
        <v>107</v>
      </c>
      <c r="I16" s="63" t="s">
        <v>162</v>
      </c>
    </row>
    <row r="17" spans="1:9" s="12" customFormat="1" ht="62.25" customHeight="1">
      <c r="A17" s="63" t="s">
        <v>142</v>
      </c>
      <c r="B17" s="108" t="s">
        <v>164</v>
      </c>
      <c r="C17" s="63" t="s">
        <v>144</v>
      </c>
      <c r="D17" s="63" t="s">
        <v>165</v>
      </c>
      <c r="E17" s="35" t="s">
        <v>17</v>
      </c>
      <c r="F17" s="40" t="s">
        <v>150</v>
      </c>
      <c r="G17" s="35" t="s">
        <v>166</v>
      </c>
      <c r="H17" s="35" t="s">
        <v>107</v>
      </c>
      <c r="I17" s="63"/>
    </row>
    <row r="18" spans="1:9" s="12" customFormat="1" ht="62.25" customHeight="1">
      <c r="A18" s="63" t="s">
        <v>175</v>
      </c>
      <c r="B18" s="108" t="s">
        <v>176</v>
      </c>
      <c r="C18" s="63" t="s">
        <v>144</v>
      </c>
      <c r="D18" s="63" t="s">
        <v>177</v>
      </c>
      <c r="E18" s="35" t="s">
        <v>17</v>
      </c>
      <c r="F18" s="40" t="s">
        <v>11</v>
      </c>
      <c r="G18" s="174" t="s">
        <v>172</v>
      </c>
      <c r="H18" s="35" t="s">
        <v>107</v>
      </c>
      <c r="I18" s="63"/>
    </row>
    <row r="19" spans="1:9" s="12" customFormat="1" ht="62.25" customHeight="1">
      <c r="A19" s="63" t="s">
        <v>183</v>
      </c>
      <c r="B19" s="108" t="s">
        <v>184</v>
      </c>
      <c r="C19" s="63" t="s">
        <v>144</v>
      </c>
      <c r="D19" s="63" t="s">
        <v>185</v>
      </c>
      <c r="E19" s="35" t="s">
        <v>17</v>
      </c>
      <c r="F19" s="40" t="s">
        <v>150</v>
      </c>
      <c r="G19" s="35" t="s">
        <v>166</v>
      </c>
      <c r="H19" s="35" t="s">
        <v>107</v>
      </c>
      <c r="I19" s="63"/>
    </row>
    <row r="20" spans="1:9" s="12" customFormat="1" ht="33" customHeight="1">
      <c r="A20" s="63" t="s">
        <v>186</v>
      </c>
      <c r="B20" s="108" t="s">
        <v>187</v>
      </c>
      <c r="C20" s="63" t="s">
        <v>144</v>
      </c>
      <c r="D20" s="63" t="s">
        <v>147</v>
      </c>
      <c r="E20" s="35" t="s">
        <v>17</v>
      </c>
      <c r="F20" s="40" t="s">
        <v>150</v>
      </c>
      <c r="G20" s="35" t="s">
        <v>166</v>
      </c>
      <c r="H20" s="35" t="s">
        <v>107</v>
      </c>
      <c r="I20" s="63"/>
    </row>
    <row r="21" spans="1:9" s="20" customFormat="1" ht="30">
      <c r="A21" s="36" t="s">
        <v>128</v>
      </c>
      <c r="B21" s="37" t="s">
        <v>129</v>
      </c>
      <c r="C21" s="36">
        <v>2210</v>
      </c>
      <c r="D21" s="38">
        <v>10000</v>
      </c>
      <c r="E21" s="35" t="s">
        <v>17</v>
      </c>
      <c r="F21" s="40" t="s">
        <v>11</v>
      </c>
      <c r="G21" s="35" t="s">
        <v>112</v>
      </c>
      <c r="H21" s="35" t="s">
        <v>107</v>
      </c>
      <c r="I21" s="39"/>
    </row>
    <row r="22" spans="1:9" s="20" customFormat="1" ht="74.25" customHeight="1">
      <c r="A22" s="36" t="s">
        <v>156</v>
      </c>
      <c r="B22" s="78" t="s">
        <v>157</v>
      </c>
      <c r="C22" s="36">
        <v>2240</v>
      </c>
      <c r="D22" s="38">
        <v>70000</v>
      </c>
      <c r="E22" s="35" t="s">
        <v>17</v>
      </c>
      <c r="F22" s="40" t="s">
        <v>106</v>
      </c>
      <c r="G22" s="35" t="s">
        <v>154</v>
      </c>
      <c r="H22" s="35" t="s">
        <v>107</v>
      </c>
      <c r="I22" s="39"/>
    </row>
    <row r="23" spans="1:9" s="20" customFormat="1" ht="63.75" customHeight="1">
      <c r="A23" s="53" t="s">
        <v>115</v>
      </c>
      <c r="B23" s="54" t="s">
        <v>116</v>
      </c>
      <c r="C23" s="53" t="s">
        <v>117</v>
      </c>
      <c r="D23" s="53" t="s">
        <v>118</v>
      </c>
      <c r="E23" s="32" t="s">
        <v>17</v>
      </c>
      <c r="F23" s="54" t="s">
        <v>119</v>
      </c>
      <c r="G23" s="32" t="s">
        <v>112</v>
      </c>
      <c r="H23" s="32" t="s">
        <v>107</v>
      </c>
      <c r="I23" s="53"/>
    </row>
    <row r="24" spans="1:9" s="20" customFormat="1" ht="63.75" customHeight="1">
      <c r="A24" s="109" t="s">
        <v>169</v>
      </c>
      <c r="B24" s="110" t="s">
        <v>170</v>
      </c>
      <c r="C24" s="53" t="s">
        <v>117</v>
      </c>
      <c r="D24" s="53" t="s">
        <v>171</v>
      </c>
      <c r="E24" s="32" t="s">
        <v>17</v>
      </c>
      <c r="F24" s="40" t="s">
        <v>11</v>
      </c>
      <c r="G24" s="111" t="s">
        <v>172</v>
      </c>
      <c r="H24" s="33" t="s">
        <v>107</v>
      </c>
      <c r="I24" s="53"/>
    </row>
    <row r="25" spans="1:9" s="20" customFormat="1" ht="63.75" customHeight="1" thickBot="1">
      <c r="A25" s="99" t="s">
        <v>95</v>
      </c>
      <c r="B25" s="89" t="s">
        <v>97</v>
      </c>
      <c r="C25" s="90">
        <v>2240</v>
      </c>
      <c r="D25" s="112">
        <v>10368</v>
      </c>
      <c r="E25" s="113" t="s">
        <v>17</v>
      </c>
      <c r="F25" s="114" t="s">
        <v>2</v>
      </c>
      <c r="G25" s="91" t="s">
        <v>108</v>
      </c>
      <c r="H25" s="91" t="s">
        <v>107</v>
      </c>
      <c r="I25" s="100"/>
    </row>
    <row r="26" spans="1:9" s="20" customFormat="1" ht="29.25" customHeight="1" thickBot="1">
      <c r="A26" s="104" t="s">
        <v>132</v>
      </c>
      <c r="B26" s="81"/>
      <c r="C26" s="82"/>
      <c r="D26" s="119">
        <f>D27+D28</f>
        <v>49600</v>
      </c>
      <c r="E26" s="117"/>
      <c r="F26" s="118"/>
      <c r="G26" s="83"/>
      <c r="H26" s="83"/>
      <c r="I26" s="86"/>
    </row>
    <row r="27" spans="1:9" s="20" customFormat="1" ht="63.75" customHeight="1">
      <c r="A27" s="115" t="s">
        <v>132</v>
      </c>
      <c r="B27" s="116" t="s">
        <v>173</v>
      </c>
      <c r="C27" s="36">
        <v>2240</v>
      </c>
      <c r="D27" s="43">
        <v>27000</v>
      </c>
      <c r="E27" s="79" t="s">
        <v>17</v>
      </c>
      <c r="F27" s="80" t="s">
        <v>11</v>
      </c>
      <c r="G27" s="111" t="s">
        <v>172</v>
      </c>
      <c r="H27" s="33" t="s">
        <v>107</v>
      </c>
      <c r="I27" s="44"/>
    </row>
    <row r="28" spans="1:9" s="20" customFormat="1" ht="63.75" customHeight="1">
      <c r="A28" s="55" t="s">
        <v>132</v>
      </c>
      <c r="B28" s="56" t="s">
        <v>133</v>
      </c>
      <c r="C28" s="57">
        <v>2240</v>
      </c>
      <c r="D28" s="58">
        <v>22600</v>
      </c>
      <c r="E28" s="59" t="s">
        <v>17</v>
      </c>
      <c r="F28" s="60" t="s">
        <v>11</v>
      </c>
      <c r="G28" s="59" t="s">
        <v>112</v>
      </c>
      <c r="H28" s="59" t="s">
        <v>107</v>
      </c>
      <c r="I28" s="61"/>
    </row>
    <row r="29" spans="1:9" s="20" customFormat="1" ht="70.5" customHeight="1">
      <c r="A29" s="41" t="s">
        <v>96</v>
      </c>
      <c r="B29" s="30" t="s">
        <v>103</v>
      </c>
      <c r="C29" s="45">
        <v>2240</v>
      </c>
      <c r="D29" s="46">
        <v>48000</v>
      </c>
      <c r="E29" s="47" t="s">
        <v>17</v>
      </c>
      <c r="F29" s="42" t="s">
        <v>11</v>
      </c>
      <c r="G29" s="32" t="s">
        <v>108</v>
      </c>
      <c r="H29" s="32" t="s">
        <v>107</v>
      </c>
      <c r="I29" s="34"/>
    </row>
    <row r="30" spans="1:9" s="20" customFormat="1" ht="82.5" customHeight="1">
      <c r="A30" s="55" t="s">
        <v>137</v>
      </c>
      <c r="B30" s="56" t="s">
        <v>138</v>
      </c>
      <c r="C30" s="57">
        <v>2240</v>
      </c>
      <c r="D30" s="58">
        <v>120000</v>
      </c>
      <c r="E30" s="59" t="s">
        <v>17</v>
      </c>
      <c r="F30" s="60" t="s">
        <v>11</v>
      </c>
      <c r="G30" s="59" t="s">
        <v>112</v>
      </c>
      <c r="H30" s="59" t="s">
        <v>107</v>
      </c>
      <c r="I30" s="34"/>
    </row>
    <row r="31" spans="1:9" s="20" customFormat="1" ht="48" customHeight="1" thickBot="1">
      <c r="A31" s="92" t="s">
        <v>151</v>
      </c>
      <c r="B31" s="93" t="s">
        <v>155</v>
      </c>
      <c r="C31" s="94">
        <v>2272</v>
      </c>
      <c r="D31" s="95">
        <v>49986.62</v>
      </c>
      <c r="E31" s="96" t="s">
        <v>17</v>
      </c>
      <c r="F31" s="97" t="s">
        <v>11</v>
      </c>
      <c r="G31" s="96" t="s">
        <v>154</v>
      </c>
      <c r="H31" s="96" t="s">
        <v>107</v>
      </c>
      <c r="I31" s="98"/>
    </row>
    <row r="32" spans="1:9" s="20" customFormat="1" ht="23.25" customHeight="1" thickBot="1">
      <c r="A32" s="104" t="s">
        <v>127</v>
      </c>
      <c r="B32" s="105"/>
      <c r="C32" s="106"/>
      <c r="D32" s="107">
        <f>D33+D34</f>
        <v>45000</v>
      </c>
      <c r="E32" s="101"/>
      <c r="F32" s="102"/>
      <c r="G32" s="101"/>
      <c r="H32" s="101"/>
      <c r="I32" s="103"/>
    </row>
    <row r="33" spans="1:9" s="20" customFormat="1" ht="85.5" customHeight="1">
      <c r="A33" s="143" t="s">
        <v>127</v>
      </c>
      <c r="B33" s="144" t="s">
        <v>168</v>
      </c>
      <c r="C33" s="145">
        <v>2240</v>
      </c>
      <c r="D33" s="146">
        <v>35000</v>
      </c>
      <c r="E33" s="147" t="s">
        <v>17</v>
      </c>
      <c r="F33" s="148" t="s">
        <v>11</v>
      </c>
      <c r="G33" s="149" t="s">
        <v>130</v>
      </c>
      <c r="H33" s="147" t="s">
        <v>107</v>
      </c>
      <c r="I33" s="150"/>
    </row>
    <row r="34" spans="1:9" s="20" customFormat="1" ht="120.75" customHeight="1" thickBot="1">
      <c r="A34" s="151" t="s">
        <v>127</v>
      </c>
      <c r="B34" s="152" t="s">
        <v>160</v>
      </c>
      <c r="C34" s="153">
        <v>2240</v>
      </c>
      <c r="D34" s="154">
        <v>10000</v>
      </c>
      <c r="E34" s="139" t="s">
        <v>17</v>
      </c>
      <c r="F34" s="140" t="s">
        <v>11</v>
      </c>
      <c r="G34" s="155" t="s">
        <v>161</v>
      </c>
      <c r="H34" s="139" t="s">
        <v>107</v>
      </c>
      <c r="I34" s="156"/>
    </row>
    <row r="35" spans="1:9" s="20" customFormat="1" ht="45" customHeight="1" thickBot="1">
      <c r="A35" s="87" t="s">
        <v>134</v>
      </c>
      <c r="B35" s="81"/>
      <c r="C35" s="82"/>
      <c r="D35" s="88">
        <f>D36+D37+D38</f>
        <v>161855</v>
      </c>
      <c r="E35" s="83"/>
      <c r="F35" s="84"/>
      <c r="G35" s="85"/>
      <c r="H35" s="83"/>
      <c r="I35" s="86"/>
    </row>
    <row r="36" spans="1:9" s="20" customFormat="1" ht="102" customHeight="1">
      <c r="A36" s="125" t="s">
        <v>134</v>
      </c>
      <c r="B36" s="126" t="s">
        <v>135</v>
      </c>
      <c r="C36" s="127">
        <v>2240</v>
      </c>
      <c r="D36" s="128">
        <v>91320</v>
      </c>
      <c r="E36" s="129" t="s">
        <v>17</v>
      </c>
      <c r="F36" s="130" t="s">
        <v>136</v>
      </c>
      <c r="G36" s="129" t="s">
        <v>112</v>
      </c>
      <c r="H36" s="129" t="s">
        <v>107</v>
      </c>
      <c r="I36" s="131"/>
    </row>
    <row r="37" spans="1:9" s="20" customFormat="1" ht="74.25" customHeight="1">
      <c r="A37" s="132" t="s">
        <v>134</v>
      </c>
      <c r="B37" s="133" t="s">
        <v>159</v>
      </c>
      <c r="C37" s="36">
        <v>2240</v>
      </c>
      <c r="D37" s="38">
        <v>70000</v>
      </c>
      <c r="E37" s="35" t="s">
        <v>17</v>
      </c>
      <c r="F37" s="40" t="s">
        <v>106</v>
      </c>
      <c r="G37" s="35" t="s">
        <v>154</v>
      </c>
      <c r="H37" s="35" t="s">
        <v>107</v>
      </c>
      <c r="I37" s="134"/>
    </row>
    <row r="38" spans="1:9" s="20" customFormat="1" ht="39.75" customHeight="1" thickBot="1">
      <c r="A38" s="135" t="s">
        <v>134</v>
      </c>
      <c r="B38" s="136" t="s">
        <v>174</v>
      </c>
      <c r="C38" s="137">
        <v>2240</v>
      </c>
      <c r="D38" s="138">
        <v>535</v>
      </c>
      <c r="E38" s="139" t="s">
        <v>17</v>
      </c>
      <c r="F38" s="140" t="s">
        <v>106</v>
      </c>
      <c r="G38" s="141" t="s">
        <v>172</v>
      </c>
      <c r="H38" s="139" t="s">
        <v>107</v>
      </c>
      <c r="I38" s="142"/>
    </row>
    <row r="39" spans="1:9" s="20" customFormat="1" ht="30">
      <c r="A39" s="120" t="s">
        <v>120</v>
      </c>
      <c r="B39" s="37" t="s">
        <v>121</v>
      </c>
      <c r="C39" s="121">
        <v>2240</v>
      </c>
      <c r="D39" s="122">
        <v>42000</v>
      </c>
      <c r="E39" s="33" t="s">
        <v>17</v>
      </c>
      <c r="F39" s="123" t="s">
        <v>11</v>
      </c>
      <c r="G39" s="33" t="s">
        <v>112</v>
      </c>
      <c r="H39" s="33" t="s">
        <v>107</v>
      </c>
      <c r="I39" s="124"/>
    </row>
    <row r="40" spans="1:9" s="20" customFormat="1" ht="60">
      <c r="A40" s="45" t="s">
        <v>101</v>
      </c>
      <c r="B40" s="49" t="s">
        <v>102</v>
      </c>
      <c r="C40" s="45">
        <v>2240</v>
      </c>
      <c r="D40" s="50">
        <v>195000</v>
      </c>
      <c r="E40" s="47" t="s">
        <v>17</v>
      </c>
      <c r="F40" s="42" t="s">
        <v>106</v>
      </c>
      <c r="G40" s="32" t="s">
        <v>108</v>
      </c>
      <c r="H40" s="32" t="s">
        <v>107</v>
      </c>
      <c r="I40" s="48"/>
    </row>
    <row r="41" spans="1:9" s="20" customFormat="1" ht="30">
      <c r="A41" s="29" t="s">
        <v>110</v>
      </c>
      <c r="B41" s="28" t="s">
        <v>111</v>
      </c>
      <c r="C41" s="29">
        <v>2240</v>
      </c>
      <c r="D41" s="31">
        <v>22800</v>
      </c>
      <c r="E41" s="32" t="s">
        <v>17</v>
      </c>
      <c r="F41" s="42" t="s">
        <v>11</v>
      </c>
      <c r="G41" s="32" t="s">
        <v>112</v>
      </c>
      <c r="H41" s="32" t="s">
        <v>107</v>
      </c>
      <c r="I41" s="48"/>
    </row>
    <row r="42" spans="1:9" s="20" customFormat="1" ht="30">
      <c r="A42" s="29" t="s">
        <v>113</v>
      </c>
      <c r="B42" s="28" t="s">
        <v>114</v>
      </c>
      <c r="C42" s="45">
        <v>2240</v>
      </c>
      <c r="D42" s="50">
        <v>49950</v>
      </c>
      <c r="E42" s="32" t="s">
        <v>17</v>
      </c>
      <c r="F42" s="42" t="s">
        <v>11</v>
      </c>
      <c r="G42" s="32" t="s">
        <v>112</v>
      </c>
      <c r="H42" s="32" t="s">
        <v>107</v>
      </c>
      <c r="I42" s="51"/>
    </row>
    <row r="43" spans="1:9" s="20" customFormat="1" ht="30">
      <c r="A43" s="57" t="s">
        <v>152</v>
      </c>
      <c r="B43" s="28" t="s">
        <v>153</v>
      </c>
      <c r="C43" s="57">
        <v>2272</v>
      </c>
      <c r="D43" s="70">
        <v>45086.86</v>
      </c>
      <c r="E43" s="59" t="s">
        <v>17</v>
      </c>
      <c r="F43" s="60" t="s">
        <v>11</v>
      </c>
      <c r="G43" s="59" t="s">
        <v>154</v>
      </c>
      <c r="H43" s="59" t="s">
        <v>107</v>
      </c>
      <c r="I43" s="71"/>
    </row>
    <row r="44" spans="1:9" s="20" customFormat="1" ht="45">
      <c r="A44" s="29" t="s">
        <v>126</v>
      </c>
      <c r="B44" s="28" t="s">
        <v>131</v>
      </c>
      <c r="C44" s="29">
        <v>2275</v>
      </c>
      <c r="D44" s="31">
        <v>15300</v>
      </c>
      <c r="E44" s="32" t="s">
        <v>17</v>
      </c>
      <c r="F44" s="42" t="s">
        <v>11</v>
      </c>
      <c r="G44" s="32" t="s">
        <v>112</v>
      </c>
      <c r="H44" s="32" t="s">
        <v>107</v>
      </c>
      <c r="I44" s="51"/>
    </row>
    <row r="45" spans="1:9" s="20" customFormat="1" ht="45">
      <c r="A45" s="29" t="s">
        <v>126</v>
      </c>
      <c r="B45" s="28" t="s">
        <v>131</v>
      </c>
      <c r="C45" s="29">
        <v>2275</v>
      </c>
      <c r="D45" s="31">
        <v>15300</v>
      </c>
      <c r="E45" s="32" t="s">
        <v>17</v>
      </c>
      <c r="F45" s="42" t="s">
        <v>11</v>
      </c>
      <c r="G45" s="32" t="s">
        <v>112</v>
      </c>
      <c r="H45" s="32" t="s">
        <v>107</v>
      </c>
      <c r="I45" s="51"/>
    </row>
    <row r="46" spans="1:9" s="20" customFormat="1" ht="105">
      <c r="A46" s="29" t="s">
        <v>122</v>
      </c>
      <c r="B46" s="28" t="s">
        <v>123</v>
      </c>
      <c r="C46" s="29">
        <v>2240</v>
      </c>
      <c r="D46" s="31">
        <v>199000</v>
      </c>
      <c r="E46" s="32" t="s">
        <v>17</v>
      </c>
      <c r="F46" s="42" t="s">
        <v>124</v>
      </c>
      <c r="G46" s="32" t="s">
        <v>125</v>
      </c>
      <c r="H46" s="32" t="s">
        <v>107</v>
      </c>
      <c r="I46" s="52"/>
    </row>
    <row r="47" s="20" customFormat="1" ht="15"/>
    <row r="48" spans="1:8" ht="27" customHeight="1">
      <c r="A48" s="21"/>
      <c r="B48" s="21" t="s">
        <v>188</v>
      </c>
      <c r="C48" s="22"/>
      <c r="D48" s="22"/>
      <c r="E48" s="22"/>
      <c r="F48" s="181"/>
      <c r="G48" s="181"/>
      <c r="H48" s="181"/>
    </row>
    <row r="49" spans="1:8" ht="19.5" customHeight="1">
      <c r="A49"/>
      <c r="B49"/>
      <c r="C49" s="23"/>
      <c r="D49" s="23"/>
      <c r="E49" s="23"/>
      <c r="F49" s="175"/>
      <c r="G49" s="175"/>
      <c r="H49" s="175"/>
    </row>
    <row r="50" spans="1:8" ht="47.25">
      <c r="A50" s="24"/>
      <c r="B50" s="24" t="s">
        <v>105</v>
      </c>
      <c r="C50" s="25"/>
      <c r="D50" s="26"/>
      <c r="E50" s="26"/>
      <c r="F50" s="26" t="s">
        <v>104</v>
      </c>
      <c r="G50" s="27"/>
      <c r="H50" s="27"/>
    </row>
    <row r="51" spans="1:8" ht="15">
      <c r="A51"/>
      <c r="B51"/>
      <c r="C51"/>
      <c r="D51"/>
      <c r="E51"/>
      <c r="F51"/>
      <c r="G51"/>
      <c r="H51"/>
    </row>
    <row r="52" spans="1:6" ht="15">
      <c r="A52" s="10"/>
      <c r="B52" s="176"/>
      <c r="C52" s="176"/>
      <c r="D52" s="176"/>
      <c r="E52" s="13"/>
      <c r="F52" s="5"/>
    </row>
    <row r="53" spans="1:8" ht="15.75">
      <c r="A53" s="177"/>
      <c r="B53" s="177"/>
      <c r="C53" s="177"/>
      <c r="D53" s="14"/>
      <c r="E53" s="15"/>
      <c r="F53" s="179"/>
      <c r="G53" s="180"/>
      <c r="H53" s="180"/>
    </row>
    <row r="54" spans="1:4" ht="15">
      <c r="A54" s="9"/>
      <c r="B54" s="176"/>
      <c r="C54" s="176"/>
      <c r="D54" s="176"/>
    </row>
    <row r="56" ht="87" customHeight="1">
      <c r="A56" s="62"/>
    </row>
    <row r="62" spans="1:9" ht="15">
      <c r="A62" s="64"/>
      <c r="B62" s="65"/>
      <c r="C62" s="66"/>
      <c r="D62" s="67"/>
      <c r="E62" s="68"/>
      <c r="F62" s="69"/>
      <c r="G62" s="68"/>
      <c r="H62" s="68"/>
      <c r="I62" s="72"/>
    </row>
    <row r="63" spans="1:9" ht="15">
      <c r="A63" s="73"/>
      <c r="B63" s="74"/>
      <c r="C63" s="75"/>
      <c r="D63" s="76"/>
      <c r="E63" s="77"/>
      <c r="F63" s="77"/>
      <c r="G63" s="77"/>
      <c r="H63" s="77"/>
      <c r="I63" s="72"/>
    </row>
  </sheetData>
  <sheetProtection/>
  <mergeCells count="7">
    <mergeCell ref="A1:I1"/>
    <mergeCell ref="F53:H53"/>
    <mergeCell ref="F48:H48"/>
    <mergeCell ref="F49:H49"/>
    <mergeCell ref="B54:D54"/>
    <mergeCell ref="B52:D52"/>
    <mergeCell ref="A53:C53"/>
  </mergeCells>
  <dataValidations count="1">
    <dataValidation type="decimal" operator="greaterThanOrEqual" allowBlank="1" showInputMessage="1" showErrorMessage="1" sqref="D52 D55:D65536 D21:D22 D48:D50 D25:D46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8515625" style="0" customWidth="1"/>
    <col min="2" max="2" width="39.421875" style="0" customWidth="1"/>
  </cols>
  <sheetData>
    <row r="1" spans="1:2" ht="15">
      <c r="A1" s="3" t="s">
        <v>2</v>
      </c>
      <c r="B1" s="3"/>
    </row>
    <row r="2" spans="1:2" ht="15">
      <c r="A2" s="3" t="s">
        <v>3</v>
      </c>
      <c r="B2" s="3" t="s">
        <v>4</v>
      </c>
    </row>
    <row r="3" spans="1:2" ht="15">
      <c r="A3" s="3" t="s">
        <v>5</v>
      </c>
      <c r="B3" s="3" t="s">
        <v>6</v>
      </c>
    </row>
    <row r="4" spans="1:2" ht="15">
      <c r="A4" s="3" t="s">
        <v>7</v>
      </c>
      <c r="B4" s="3" t="s">
        <v>8</v>
      </c>
    </row>
    <row r="5" spans="1:2" ht="15">
      <c r="A5" s="3" t="s">
        <v>9</v>
      </c>
      <c r="B5" s="3" t="s">
        <v>10</v>
      </c>
    </row>
    <row r="6" spans="1:2" ht="15">
      <c r="A6" s="3" t="s">
        <v>11</v>
      </c>
      <c r="B6" s="3" t="s">
        <v>12</v>
      </c>
    </row>
    <row r="7" spans="1:2" ht="15">
      <c r="A7" s="3" t="s">
        <v>13</v>
      </c>
      <c r="B7" s="3" t="s">
        <v>14</v>
      </c>
    </row>
    <row r="8" spans="1:2" ht="15">
      <c r="A8" s="3" t="s">
        <v>15</v>
      </c>
      <c r="B8" s="3" t="s">
        <v>16</v>
      </c>
    </row>
    <row r="9" spans="1:2" ht="15">
      <c r="A9" s="3" t="s">
        <v>78</v>
      </c>
      <c r="B9" s="3" t="s">
        <v>79</v>
      </c>
    </row>
    <row r="10" spans="1:2" ht="15">
      <c r="A10" s="3" t="s">
        <v>80</v>
      </c>
      <c r="B10" s="3" t="s">
        <v>81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</sheetData>
  <sheetProtection password="DD03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</cols>
  <sheetData>
    <row r="1" ht="15">
      <c r="A1">
        <f ca="1">YEAR(TODAY())-1</f>
        <v>2020</v>
      </c>
    </row>
    <row r="2" ht="15">
      <c r="A2">
        <f ca="1">YEAR(TODAY())</f>
        <v>2021</v>
      </c>
    </row>
    <row r="3" ht="15">
      <c r="A3">
        <f ca="1">YEAR(TODAY())+1</f>
        <v>2022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</cols>
  <sheetData>
    <row r="1" ht="15">
      <c r="A1" t="str">
        <f ca="1">CONCATENATE("01.01.",YEAR(TODAY())-1)</f>
        <v>01.01.2020</v>
      </c>
    </row>
    <row r="2" ht="15">
      <c r="A2" t="str">
        <f ca="1">CONCATENATE("01.02.",YEAR(TODAY())-1)</f>
        <v>01.02.2020</v>
      </c>
    </row>
    <row r="3" ht="15">
      <c r="A3" t="str">
        <f ca="1">CONCATENATE("01.03.",YEAR(TODAY())-1)</f>
        <v>01.03.2020</v>
      </c>
    </row>
    <row r="4" ht="15">
      <c r="A4" t="str">
        <f ca="1">CONCATENATE("01.04.",YEAR(TODAY())-1)</f>
        <v>01.04.2020</v>
      </c>
    </row>
    <row r="5" ht="15">
      <c r="A5" t="str">
        <f ca="1">CONCATENATE("01.05.",YEAR(TODAY())-1)</f>
        <v>01.05.2020</v>
      </c>
    </row>
    <row r="6" ht="15">
      <c r="A6" t="str">
        <f ca="1">CONCATENATE("01.06.",YEAR(TODAY())-1)</f>
        <v>01.06.2020</v>
      </c>
    </row>
    <row r="7" ht="15">
      <c r="A7" t="str">
        <f ca="1">CONCATENATE("01.07.",YEAR(TODAY())-1)</f>
        <v>01.07.2020</v>
      </c>
    </row>
    <row r="8" ht="15">
      <c r="A8" t="str">
        <f ca="1">CONCATENATE("01.08.",YEAR(TODAY())-1)</f>
        <v>01.08.2020</v>
      </c>
    </row>
    <row r="9" ht="15">
      <c r="A9" t="str">
        <f ca="1">CONCATENATE("01.09.",YEAR(TODAY())-1)</f>
        <v>01.09.2020</v>
      </c>
    </row>
    <row r="10" ht="15">
      <c r="A10" t="str">
        <f ca="1">CONCATENATE("01.10.",YEAR(TODAY())-1)</f>
        <v>01.10.2020</v>
      </c>
    </row>
    <row r="11" ht="15">
      <c r="A11" t="str">
        <f ca="1">CONCATENATE("01.11.",YEAR(TODAY())-1)</f>
        <v>01.11.2020</v>
      </c>
    </row>
    <row r="12" ht="15">
      <c r="A12" t="str">
        <f ca="1">CONCATENATE("01.12.",YEAR(TODAY())-1)</f>
        <v>01.12.2020</v>
      </c>
    </row>
    <row r="13" ht="15">
      <c r="A13" t="str">
        <f ca="1">CONCATENATE("01.01.",YEAR(TODAY()))</f>
        <v>01.01.2021</v>
      </c>
    </row>
    <row r="14" ht="15">
      <c r="A14" t="str">
        <f ca="1">CONCATENATE("01.02.",YEAR(TODAY()))</f>
        <v>01.02.2021</v>
      </c>
    </row>
    <row r="15" ht="15">
      <c r="A15" t="str">
        <f ca="1">CONCATENATE("01.03.",YEAR(TODAY()))</f>
        <v>01.03.2021</v>
      </c>
    </row>
    <row r="16" ht="15">
      <c r="A16" t="str">
        <f ca="1">CONCATENATE("01.04.",YEAR(TODAY()))</f>
        <v>01.04.2021</v>
      </c>
    </row>
    <row r="17" ht="15">
      <c r="A17" t="str">
        <f ca="1">CONCATENATE("01.05.",YEAR(TODAY()))</f>
        <v>01.05.2021</v>
      </c>
    </row>
    <row r="18" ht="15">
      <c r="A18" t="str">
        <f ca="1">CONCATENATE("01.06.",YEAR(TODAY()))</f>
        <v>01.06.2021</v>
      </c>
    </row>
    <row r="19" ht="15">
      <c r="A19" t="str">
        <f ca="1">CONCATENATE("01.07.",YEAR(TODAY()))</f>
        <v>01.07.2021</v>
      </c>
    </row>
    <row r="20" ht="15">
      <c r="A20" t="str">
        <f ca="1">CONCATENATE("01.08.",YEAR(TODAY()))</f>
        <v>01.08.2021</v>
      </c>
    </row>
    <row r="21" ht="15">
      <c r="A21" t="str">
        <f ca="1">CONCATENATE("01.09.",YEAR(TODAY()))</f>
        <v>01.09.2021</v>
      </c>
    </row>
    <row r="22" ht="15">
      <c r="A22" t="str">
        <f ca="1">CONCATENATE("01.10.",YEAR(TODAY()))</f>
        <v>01.10.2021</v>
      </c>
    </row>
    <row r="23" ht="15">
      <c r="A23" t="str">
        <f ca="1">CONCATENATE("01.11.",YEAR(TODAY()))</f>
        <v>01.11.2021</v>
      </c>
    </row>
    <row r="24" ht="15">
      <c r="A24" t="str">
        <f ca="1">CONCATENATE("01.12.",YEAR(TODAY()))</f>
        <v>01.12.2021</v>
      </c>
    </row>
    <row r="25" ht="15">
      <c r="A25" t="str">
        <f ca="1">CONCATENATE("01.01.",YEAR(TODAY())+1)</f>
        <v>01.01.2022</v>
      </c>
    </row>
    <row r="26" ht="15">
      <c r="A26" t="str">
        <f ca="1">CONCATENATE("01.02.",YEAR(TODAY())+1)</f>
        <v>01.02.2022</v>
      </c>
    </row>
    <row r="27" ht="15">
      <c r="A27" t="str">
        <f ca="1">CONCATENATE("01.03.",YEAR(TODAY())+1)</f>
        <v>01.03.2022</v>
      </c>
    </row>
    <row r="28" ht="15">
      <c r="A28" t="str">
        <f ca="1">CONCATENATE("01.04.",YEAR(TODAY())+1)</f>
        <v>01.04.2022</v>
      </c>
    </row>
    <row r="29" ht="15">
      <c r="A29" t="str">
        <f ca="1">CONCATENATE("01.05.",YEAR(TODAY())+1)</f>
        <v>01.05.2022</v>
      </c>
    </row>
    <row r="30" ht="15">
      <c r="A30" t="str">
        <f ca="1">CONCATENATE("01.06.",YEAR(TODAY())+1)</f>
        <v>01.06.2022</v>
      </c>
    </row>
    <row r="31" ht="15">
      <c r="A31" t="str">
        <f ca="1">CONCATENATE("01.07.",YEAR(TODAY())+1)</f>
        <v>01.07.2022</v>
      </c>
    </row>
    <row r="32" ht="15">
      <c r="A32" t="str">
        <f ca="1">CONCATENATE("01.08.",YEAR(TODAY())+1)</f>
        <v>01.08.2022</v>
      </c>
    </row>
    <row r="33" ht="15">
      <c r="A33" t="str">
        <f ca="1">CONCATENATE("01.09.",YEAR(TODAY())+1)</f>
        <v>01.09.2022</v>
      </c>
    </row>
    <row r="34" ht="15">
      <c r="A34" t="str">
        <f ca="1">CONCATENATE("01.10.",YEAR(TODAY())+1)</f>
        <v>01.10.2022</v>
      </c>
    </row>
    <row r="35" ht="15">
      <c r="A35" t="str">
        <f ca="1">CONCATENATE("01.11.",YEAR(TODAY())+1)</f>
        <v>01.11.2022</v>
      </c>
    </row>
    <row r="36" ht="15">
      <c r="A36" t="str">
        <f ca="1">CONCATENATE("01.12.",YEAR(TODAY())+1)</f>
        <v>01.12.2022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3">
      <selection activeCell="A1" sqref="A1"/>
    </sheetView>
  </sheetViews>
  <sheetFormatPr defaultColWidth="9.140625" defaultRowHeight="15"/>
  <cols>
    <col min="2" max="2" width="93.8515625" style="0" bestFit="1" customWidth="1"/>
  </cols>
  <sheetData>
    <row r="1" spans="1:2" ht="15">
      <c r="A1" s="2">
        <v>2000</v>
      </c>
      <c r="B1" t="s">
        <v>75</v>
      </c>
    </row>
    <row r="2" spans="1:2" ht="15">
      <c r="A2" s="2">
        <v>2100</v>
      </c>
      <c r="B2" t="s">
        <v>22</v>
      </c>
    </row>
    <row r="3" spans="1:2" ht="15">
      <c r="A3" s="2">
        <v>2110</v>
      </c>
      <c r="B3" t="s">
        <v>23</v>
      </c>
    </row>
    <row r="4" spans="1:2" ht="15">
      <c r="A4" s="2">
        <v>2111</v>
      </c>
      <c r="B4" t="s">
        <v>24</v>
      </c>
    </row>
    <row r="5" spans="1:2" ht="15">
      <c r="A5" s="2">
        <v>2112</v>
      </c>
      <c r="B5" t="s">
        <v>25</v>
      </c>
    </row>
    <row r="6" spans="1:2" ht="15">
      <c r="A6" s="2">
        <v>2120</v>
      </c>
      <c r="B6" t="s">
        <v>26</v>
      </c>
    </row>
    <row r="7" spans="1:2" ht="15">
      <c r="A7" s="2">
        <v>2200</v>
      </c>
      <c r="B7" t="s">
        <v>27</v>
      </c>
    </row>
    <row r="8" spans="1:2" ht="15">
      <c r="A8" s="2">
        <v>2210</v>
      </c>
      <c r="B8" t="s">
        <v>28</v>
      </c>
    </row>
    <row r="9" spans="1:2" ht="15">
      <c r="A9" s="2">
        <v>2220</v>
      </c>
      <c r="B9" t="s">
        <v>29</v>
      </c>
    </row>
    <row r="10" spans="1:2" ht="15">
      <c r="A10" s="2">
        <v>2230</v>
      </c>
      <c r="B10" t="s">
        <v>30</v>
      </c>
    </row>
    <row r="11" spans="1:2" ht="15">
      <c r="A11" s="2">
        <v>2240</v>
      </c>
      <c r="B11" t="s">
        <v>31</v>
      </c>
    </row>
    <row r="12" spans="1:2" ht="15">
      <c r="A12" s="2">
        <v>2250</v>
      </c>
      <c r="B12" t="s">
        <v>32</v>
      </c>
    </row>
    <row r="13" spans="1:2" ht="15">
      <c r="A13" s="2">
        <v>2260</v>
      </c>
      <c r="B13" t="s">
        <v>33</v>
      </c>
    </row>
    <row r="14" spans="1:2" ht="15">
      <c r="A14" s="2">
        <v>2270</v>
      </c>
      <c r="B14" t="s">
        <v>34</v>
      </c>
    </row>
    <row r="15" spans="1:2" ht="15">
      <c r="A15" s="2">
        <v>2271</v>
      </c>
      <c r="B15" t="s">
        <v>35</v>
      </c>
    </row>
    <row r="16" spans="1:2" ht="15">
      <c r="A16" s="2">
        <v>2272</v>
      </c>
      <c r="B16" t="s">
        <v>36</v>
      </c>
    </row>
    <row r="17" spans="1:2" ht="15">
      <c r="A17" s="2">
        <v>2273</v>
      </c>
      <c r="B17" t="s">
        <v>37</v>
      </c>
    </row>
    <row r="18" spans="1:2" ht="15">
      <c r="A18" s="2">
        <v>2274</v>
      </c>
      <c r="B18" t="s">
        <v>38</v>
      </c>
    </row>
    <row r="19" spans="1:2" ht="15">
      <c r="A19" s="2">
        <v>2275</v>
      </c>
      <c r="B19" t="s">
        <v>39</v>
      </c>
    </row>
    <row r="20" spans="1:2" ht="15">
      <c r="A20" s="2">
        <v>2276</v>
      </c>
      <c r="B20" t="s">
        <v>40</v>
      </c>
    </row>
    <row r="21" spans="1:2" ht="15">
      <c r="A21" s="2">
        <v>2280</v>
      </c>
      <c r="B21" t="s">
        <v>41</v>
      </c>
    </row>
    <row r="22" spans="1:2" ht="15">
      <c r="A22" s="2">
        <v>2281</v>
      </c>
      <c r="B22" t="s">
        <v>42</v>
      </c>
    </row>
    <row r="23" spans="1:2" ht="15">
      <c r="A23" s="2">
        <v>2282</v>
      </c>
      <c r="B23" t="s">
        <v>43</v>
      </c>
    </row>
    <row r="24" spans="1:2" ht="15">
      <c r="A24" s="2">
        <v>2400</v>
      </c>
      <c r="B24" t="s">
        <v>44</v>
      </c>
    </row>
    <row r="25" spans="1:2" ht="15">
      <c r="A25" s="2">
        <v>2410</v>
      </c>
      <c r="B25" t="s">
        <v>45</v>
      </c>
    </row>
    <row r="26" spans="1:2" ht="15">
      <c r="A26" s="2">
        <v>2420</v>
      </c>
      <c r="B26" t="s">
        <v>46</v>
      </c>
    </row>
    <row r="27" spans="1:2" ht="15">
      <c r="A27" s="2">
        <v>2600</v>
      </c>
      <c r="B27" t="s">
        <v>47</v>
      </c>
    </row>
    <row r="28" spans="1:2" ht="15">
      <c r="A28" s="2">
        <v>2610</v>
      </c>
      <c r="B28" t="s">
        <v>48</v>
      </c>
    </row>
    <row r="29" spans="1:2" ht="15">
      <c r="A29" s="2">
        <v>2620</v>
      </c>
      <c r="B29" t="s">
        <v>49</v>
      </c>
    </row>
    <row r="30" spans="1:2" ht="15">
      <c r="A30" s="2">
        <v>2630</v>
      </c>
      <c r="B30" t="s">
        <v>50</v>
      </c>
    </row>
    <row r="31" spans="1:2" ht="15">
      <c r="A31" s="2">
        <v>2700</v>
      </c>
      <c r="B31" t="s">
        <v>51</v>
      </c>
    </row>
    <row r="32" spans="1:2" ht="15">
      <c r="A32" s="2">
        <v>2710</v>
      </c>
      <c r="B32" t="s">
        <v>52</v>
      </c>
    </row>
    <row r="33" spans="1:2" ht="15">
      <c r="A33" s="2">
        <v>2720</v>
      </c>
      <c r="B33" t="s">
        <v>53</v>
      </c>
    </row>
    <row r="34" spans="1:2" ht="15">
      <c r="A34" s="2">
        <v>2730</v>
      </c>
      <c r="B34" t="s">
        <v>54</v>
      </c>
    </row>
    <row r="35" spans="1:2" ht="15">
      <c r="A35" s="2">
        <v>2800</v>
      </c>
      <c r="B35" t="s">
        <v>55</v>
      </c>
    </row>
    <row r="36" spans="1:2" ht="15">
      <c r="A36" s="2">
        <v>3000</v>
      </c>
      <c r="B36" t="s">
        <v>76</v>
      </c>
    </row>
    <row r="37" spans="1:2" ht="15">
      <c r="A37" s="2">
        <v>3100</v>
      </c>
      <c r="B37" t="s">
        <v>56</v>
      </c>
    </row>
    <row r="38" spans="1:2" ht="15">
      <c r="A38" s="2">
        <v>3110</v>
      </c>
      <c r="B38" t="s">
        <v>57</v>
      </c>
    </row>
    <row r="39" spans="1:2" ht="15">
      <c r="A39" s="2">
        <v>3120</v>
      </c>
      <c r="B39" t="s">
        <v>58</v>
      </c>
    </row>
    <row r="40" spans="1:2" ht="15">
      <c r="A40" s="2">
        <v>3121</v>
      </c>
      <c r="B40" t="s">
        <v>59</v>
      </c>
    </row>
    <row r="41" spans="1:2" ht="15">
      <c r="A41" s="2">
        <v>3122</v>
      </c>
      <c r="B41" t="s">
        <v>60</v>
      </c>
    </row>
    <row r="42" spans="1:2" ht="15">
      <c r="A42" s="2">
        <v>3130</v>
      </c>
      <c r="B42" t="s">
        <v>61</v>
      </c>
    </row>
    <row r="43" spans="1:2" ht="15">
      <c r="A43" s="2">
        <v>3131</v>
      </c>
      <c r="B43" t="s">
        <v>62</v>
      </c>
    </row>
    <row r="44" spans="1:2" ht="15">
      <c r="A44" s="2">
        <v>3132</v>
      </c>
      <c r="B44" t="s">
        <v>63</v>
      </c>
    </row>
    <row r="45" spans="1:2" ht="15">
      <c r="A45" s="2">
        <v>3140</v>
      </c>
      <c r="B45" t="s">
        <v>64</v>
      </c>
    </row>
    <row r="46" spans="1:2" ht="15">
      <c r="A46" s="2">
        <v>3141</v>
      </c>
      <c r="B46" t="s">
        <v>65</v>
      </c>
    </row>
    <row r="47" spans="1:2" ht="15">
      <c r="A47" s="2">
        <v>3142</v>
      </c>
      <c r="B47" t="s">
        <v>66</v>
      </c>
    </row>
    <row r="48" spans="1:2" ht="15">
      <c r="A48" s="2">
        <v>3143</v>
      </c>
      <c r="B48" t="s">
        <v>67</v>
      </c>
    </row>
    <row r="49" spans="1:2" ht="15">
      <c r="A49" s="2">
        <v>3150</v>
      </c>
      <c r="B49" t="s">
        <v>68</v>
      </c>
    </row>
    <row r="50" spans="1:2" ht="15">
      <c r="A50" s="2">
        <v>3160</v>
      </c>
      <c r="B50" t="s">
        <v>69</v>
      </c>
    </row>
    <row r="51" spans="1:2" ht="15">
      <c r="A51" s="2">
        <v>3200</v>
      </c>
      <c r="B51" t="s">
        <v>70</v>
      </c>
    </row>
    <row r="52" spans="1:2" ht="15">
      <c r="A52" s="2">
        <v>3210</v>
      </c>
      <c r="B52" t="s">
        <v>71</v>
      </c>
    </row>
    <row r="53" spans="1:2" ht="15">
      <c r="A53" s="2">
        <v>3220</v>
      </c>
      <c r="B53" t="s">
        <v>72</v>
      </c>
    </row>
    <row r="54" spans="1:2" ht="15">
      <c r="A54" s="2">
        <v>3230</v>
      </c>
      <c r="B54" t="s">
        <v>73</v>
      </c>
    </row>
    <row r="55" spans="1:2" ht="15">
      <c r="A55" s="2">
        <v>3240</v>
      </c>
      <c r="B55" t="s">
        <v>74</v>
      </c>
    </row>
    <row r="56" spans="1:2" ht="15">
      <c r="A56" s="2">
        <v>9000</v>
      </c>
      <c r="B56" t="s">
        <v>77</v>
      </c>
    </row>
  </sheetData>
  <sheetProtection password="880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User</cp:lastModifiedBy>
  <cp:lastPrinted>2021-06-18T10:48:27Z</cp:lastPrinted>
  <dcterms:created xsi:type="dcterms:W3CDTF">2016-08-26T07:59:59Z</dcterms:created>
  <dcterms:modified xsi:type="dcterms:W3CDTF">2021-07-09T08:29:41Z</dcterms:modified>
  <cp:category/>
  <cp:version/>
  <cp:contentType/>
  <cp:contentStatus/>
</cp:coreProperties>
</file>